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ATA\1. Client Work Orders\28164 Hilcorp Alaska Multiwell Cuttings MICP XRD (Batch 2)\Final Deliverables\"/>
    </mc:Choice>
  </mc:AlternateContent>
  <xr:revisionPtr revIDLastSave="0" documentId="13_ncr:1_{9DF96558-2E5B-4D18-81CF-3F75A6117453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Cover" sheetId="8" r:id="rId1"/>
    <sheet name="Procedure" sheetId="9" r:id="rId2"/>
    <sheet name="Data" sheetId="11" r:id="rId3"/>
    <sheet name="Plots" sheetId="12" r:id="rId4"/>
  </sheets>
  <definedNames>
    <definedName name="_xlnm.Print_Area" localSheetId="0">Cover!$A$1:$K$39</definedName>
    <definedName name="_xlnm.Print_Area" localSheetId="2">Data!$A$1:$AG$63</definedName>
    <definedName name="_xlnm.Print_Area" localSheetId="3">Plots!$A$1:$AO$65</definedName>
    <definedName name="_xlnm.Print_Area" localSheetId="1">Procedure!$A$1:$T$57</definedName>
    <definedName name="solver_adj" localSheetId="2" hidden="1">Data!#REF!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lhs1" localSheetId="2" hidden="1">Data!#REF!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1</definedName>
    <definedName name="solver_nwt" localSheetId="2" hidden="1">1</definedName>
    <definedName name="solver_opt" localSheetId="2" hidden="1">Data!#REF!</definedName>
    <definedName name="solver_pre" localSheetId="2" hidden="1">0.000001</definedName>
    <definedName name="solver_rbv" localSheetId="2" hidden="1">1</definedName>
    <definedName name="solver_rel1" localSheetId="2" hidden="1">1</definedName>
    <definedName name="solver_rhs1" localSheetId="2" hidden="1">1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2</definedName>
    <definedName name="solver_val" localSheetId="2" hidden="1">0</definedName>
    <definedName name="solver_ver" localSheetId="2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E58" i="11" l="1"/>
  <c r="AE57" i="11"/>
  <c r="AE56" i="11"/>
  <c r="AE55" i="11"/>
  <c r="AE54" i="11"/>
  <c r="AE53" i="11"/>
  <c r="AE52" i="11"/>
  <c r="AE51" i="11"/>
  <c r="AE50" i="11"/>
  <c r="AE49" i="11"/>
  <c r="AE48" i="11"/>
  <c r="AE47" i="11"/>
  <c r="AE46" i="11"/>
  <c r="AE45" i="11"/>
  <c r="AE44" i="11"/>
  <c r="AE43" i="11"/>
  <c r="AE42" i="11"/>
  <c r="AE41" i="11"/>
  <c r="AE40" i="11"/>
  <c r="AE39" i="11"/>
  <c r="O38" i="11"/>
  <c r="AD58" i="11"/>
  <c r="AD57" i="11"/>
  <c r="AD56" i="11"/>
  <c r="AD55" i="11"/>
  <c r="AD54" i="11"/>
  <c r="AD53" i="11"/>
  <c r="AD52" i="11"/>
  <c r="AD51" i="11"/>
  <c r="AD50" i="11"/>
  <c r="AD49" i="11"/>
  <c r="AD48" i="11"/>
  <c r="AD47" i="11"/>
  <c r="AD46" i="11"/>
  <c r="AD45" i="11"/>
  <c r="AD44" i="11"/>
  <c r="AD43" i="11"/>
  <c r="AD42" i="11"/>
  <c r="AD41" i="11"/>
  <c r="AD40" i="11"/>
  <c r="AD39" i="11"/>
  <c r="AD38" i="11"/>
  <c r="AE38" i="11" s="1"/>
  <c r="F30" i="8" l="1"/>
  <c r="F29" i="8"/>
  <c r="F26" i="8"/>
  <c r="F25" i="8"/>
  <c r="F24" i="8"/>
  <c r="O17" i="11" l="1"/>
  <c r="AE18" i="11" l="1"/>
  <c r="O30" i="11"/>
  <c r="O31" i="11"/>
  <c r="AE31" i="11" s="1"/>
  <c r="O57" i="11"/>
  <c r="D6" i="9" l="1"/>
  <c r="D7" i="9"/>
  <c r="D3" i="9"/>
  <c r="D4" i="9"/>
  <c r="D5" i="9"/>
  <c r="O39" i="11"/>
  <c r="O40" i="11"/>
  <c r="O41" i="11"/>
  <c r="O42" i="11"/>
  <c r="O43" i="11"/>
  <c r="O44" i="11"/>
  <c r="O45" i="11"/>
  <c r="O46" i="11"/>
  <c r="O47" i="11"/>
  <c r="O48" i="11"/>
  <c r="O49" i="11"/>
  <c r="O50" i="11"/>
  <c r="O51" i="11"/>
  <c r="O52" i="11"/>
  <c r="O53" i="11"/>
  <c r="O54" i="11"/>
  <c r="O55" i="11"/>
  <c r="O56" i="11"/>
  <c r="O58" i="11"/>
  <c r="O21" i="11" l="1"/>
  <c r="AE21" i="11" s="1"/>
  <c r="O32" i="11" l="1"/>
  <c r="AE32" i="11" s="1"/>
  <c r="O33" i="11"/>
  <c r="AE33" i="11" s="1"/>
  <c r="AE30" i="11"/>
  <c r="O29" i="11"/>
  <c r="AE29" i="11" s="1"/>
  <c r="O28" i="11"/>
  <c r="AE28" i="11" s="1"/>
  <c r="O27" i="11"/>
  <c r="AE27" i="11" s="1"/>
  <c r="O26" i="11"/>
  <c r="AE26" i="11" s="1"/>
  <c r="O25" i="11" l="1"/>
  <c r="AE25" i="11" s="1"/>
  <c r="O24" i="11"/>
  <c r="AE24" i="11" s="1"/>
  <c r="O23" i="11"/>
  <c r="AE23" i="11" s="1"/>
  <c r="O22" i="11"/>
  <c r="AE22" i="11" s="1"/>
  <c r="O20" i="11" l="1"/>
  <c r="AE20" i="11" s="1"/>
  <c r="O19" i="11"/>
  <c r="AE19" i="11" s="1"/>
  <c r="O18" i="11"/>
  <c r="AE17" i="11"/>
  <c r="O16" i="11"/>
  <c r="AE16" i="11" s="1"/>
  <c r="O15" i="11"/>
  <c r="AE15" i="11" s="1"/>
  <c r="O14" i="11"/>
  <c r="AE14" i="11" s="1"/>
  <c r="O13" i="11"/>
  <c r="AE13" i="11" s="1"/>
  <c r="D8" i="9" l="1"/>
  <c r="E4" i="12" l="1"/>
  <c r="E5" i="12"/>
  <c r="E6" i="12"/>
  <c r="E7" i="12"/>
  <c r="E8" i="12"/>
  <c r="E3" i="12"/>
</calcChain>
</file>

<file path=xl/sharedStrings.xml><?xml version="1.0" encoding="utf-8"?>
<sst xmlns="http://schemas.openxmlformats.org/spreadsheetml/2006/main" count="279" uniqueCount="117">
  <si>
    <t>Sample Metadata</t>
  </si>
  <si>
    <t>Client</t>
  </si>
  <si>
    <t>Sample ID</t>
  </si>
  <si>
    <t>ft</t>
  </si>
  <si>
    <t>FINAL REPORT</t>
  </si>
  <si>
    <t>Prepared for:</t>
  </si>
  <si>
    <t>Location</t>
  </si>
  <si>
    <t>API</t>
  </si>
  <si>
    <t>Project</t>
  </si>
  <si>
    <t>Date</t>
  </si>
  <si>
    <t>Introduction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</si>
  <si>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Following sample reception, all material is inventoried, labelled, and entered into NuQuest.</t>
    </r>
  </si>
  <si>
    <t>References</t>
  </si>
  <si>
    <t>Project Summary</t>
  </si>
  <si>
    <t>Top Depth</t>
  </si>
  <si>
    <t>Bottom Depth</t>
  </si>
  <si>
    <t>www.nutechenergy.com</t>
  </si>
  <si>
    <t>281-812-4030</t>
  </si>
  <si>
    <t>X-RAY DIFFRACTION ANALYSIS</t>
  </si>
  <si>
    <t>Bulk Procedure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</si>
  <si>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 xml:space="preserve">Samples  are lightly cleaned and hand crushed with a mortar and pestle until the majority of the material passed through a 35 mesh sieve. 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</si>
  <si>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Sample material is ground into a fine, homogenized powder using McCrone micronizing mill for 12 minutes.  Samples are moved to dry in vent hood until solid material is separated from solution.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</si>
  <si>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 xml:space="preserve">Sample material is dispersed within an aqueous solution of 0.5% (w/v) PVA before loading into spray dry holder on air brush.  </t>
    </r>
  </si>
  <si>
    <t>·         The unit is fitted with a “D/teX Ultra” high speed detector with a Ni filter to eliminate K-β peaks.</t>
  </si>
  <si>
    <t>·         The samples are scanned from 5° to 70° 2θ with a step size of 0.02° 2θ and a scan rate of 5° 2θ per minute.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</si>
  <si>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 xml:space="preserve">Diffractograms are analyzed using ICDD PDF2 2012 and NIST databases, along with in-house mineral standards, to identify the mineral phases present.  </t>
    </r>
  </si>
  <si>
    <t>·         Mineralogy is quantified using Whole Pattern Profile Fitting (WPPF) software with Rietveld Refinement techniques.</t>
  </si>
  <si>
    <t>·         Non-crystalline (amorphous) material, such as organic matter is not included within quantified composition.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</si>
  <si>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Spray-dried powder is loaded into stainless-steel sample holder and scanned with X-Ray Diffractometer using Cu Kα radiation.</t>
    </r>
  </si>
  <si>
    <r>
      <t>1.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Hillier, S. (1999) Use of an Air Brush to Spray Dry Samples for X-ray Powder Diffraction. Pp. 127-135 in: Clay Minerals, Volume 34, Macaulay Land Use Research Institute, Aberdeen.</t>
    </r>
  </si>
  <si>
    <r>
      <t>2.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Jenkins, R. and Snyder, R.L. (1996) Introduction to X-ray Powder Diffractometry: Wiley-Interscience Publication, New York, 403 pp.</t>
    </r>
  </si>
  <si>
    <r>
      <t>3.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Moore, D. M. &amp; Reynolds, R. C., Jr. (1997) X-Ray Diffraction and the Identification and Analysis of Clay Minerals: Oxford University Press, Oxford, 378 pp.</t>
    </r>
  </si>
  <si>
    <r>
      <t>4.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Poppe L.J., Paskevich V.F., Hathaway J.C., and Blackwood D.S. (2001) A Laboratory Manual for X-Ray Powder Diffraction: U. S. Geological Survey Open-File Report 01-041</t>
    </r>
  </si>
  <si>
    <r>
      <t>5.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Recommended Practice for Core-Analyis Procedure, Volume 40. American Petroleum Institute.</t>
    </r>
  </si>
  <si>
    <r>
      <t>6.</t>
    </r>
    <r>
      <rPr>
        <sz val="8"/>
        <color theme="1"/>
        <rFont val="Times New Roman"/>
        <family val="1"/>
      </rPr>
      <t xml:space="preserve">       </t>
    </r>
    <r>
      <rPr>
        <sz val="8"/>
        <color theme="1"/>
        <rFont val="Calibri"/>
        <family val="2"/>
        <scheme val="minor"/>
      </rPr>
      <t>Reynolds, R. C., Jr. and Hower, J. (1970) The Nature of Interlayering in Mixed-Layer Illite-Montmorillonite. Pp. 25-36 in: Clays &amp; Clay Minerals, Volume 18, Oxford University Press, Oxford</t>
    </r>
  </si>
  <si>
    <t>Quartz</t>
  </si>
  <si>
    <t>K-Feldspar</t>
  </si>
  <si>
    <t>Plagioclase</t>
  </si>
  <si>
    <t>Calcite</t>
  </si>
  <si>
    <t>Siderite</t>
  </si>
  <si>
    <t>Total Carbonate</t>
  </si>
  <si>
    <t>Pyrite</t>
  </si>
  <si>
    <t>Kaolinite</t>
  </si>
  <si>
    <t>Chlorite</t>
  </si>
  <si>
    <t>Illite &amp; Mica</t>
  </si>
  <si>
    <t>Total Clay</t>
  </si>
  <si>
    <t>Total</t>
  </si>
  <si>
    <t>Calculated Grain Density</t>
  </si>
  <si>
    <t>g/cc</t>
  </si>
  <si>
    <t>wt%</t>
  </si>
  <si>
    <t>Mineralogy - Weight Percent</t>
  </si>
  <si>
    <t>Mineralogy - Volume Percent</t>
  </si>
  <si>
    <t>vol%</t>
  </si>
  <si>
    <t>Blank values indicate the phase was not detected.  Trace amount (Tr) indicate that the presence was too low to quantify, but a reflection was noted.</t>
  </si>
  <si>
    <t>Weight percent abundance values converted to volume percent using average grain density values for each mineral phase.</t>
  </si>
  <si>
    <t>Tectosilicates</t>
  </si>
  <si>
    <t>Carbonates</t>
  </si>
  <si>
    <t>Clays</t>
  </si>
  <si>
    <t>Accessory Minerals</t>
  </si>
  <si>
    <t>Kerogen Equivalent</t>
  </si>
  <si>
    <t>Dolomite</t>
  </si>
  <si>
    <t>wt %</t>
  </si>
  <si>
    <t>Fe Dolomite</t>
  </si>
  <si>
    <t>Ankerite</t>
  </si>
  <si>
    <t>Grain densities are calculated estimates using the normalized mineral concentrations.  They do not take into account amorphous material such as bitumen/kerogen or amorphous metal oxides or hydroxides.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</si>
  <si>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Sample is sprayed into heating chamber at a low pressure (10-15 psi) to allow the solution to form dried, spherical particles for collection underneath the spray drying equipment.</t>
    </r>
  </si>
  <si>
    <t>Field</t>
  </si>
  <si>
    <t>Well Number</t>
  </si>
  <si>
    <t>Well</t>
  </si>
  <si>
    <t>Alaska</t>
  </si>
  <si>
    <t>Gypsum</t>
  </si>
  <si>
    <t>Amphibole</t>
  </si>
  <si>
    <t>Barite</t>
  </si>
  <si>
    <t>Heulandite/ Clinoptilolite</t>
  </si>
  <si>
    <t>Laumontite</t>
  </si>
  <si>
    <t>COST Cook Inlet 1 DST07</t>
  </si>
  <si>
    <t>Mg Calcite</t>
  </si>
  <si>
    <t>F15</t>
  </si>
  <si>
    <t>F14</t>
  </si>
  <si>
    <t>F13</t>
  </si>
  <si>
    <t>F12</t>
  </si>
  <si>
    <t>F11</t>
  </si>
  <si>
    <t>F10</t>
  </si>
  <si>
    <t>F16</t>
  </si>
  <si>
    <t>F17</t>
  </si>
  <si>
    <t>F21</t>
  </si>
  <si>
    <t>F18</t>
  </si>
  <si>
    <t>F19</t>
  </si>
  <si>
    <t>F20</t>
  </si>
  <si>
    <t>R0 M-L I/S 90S</t>
  </si>
  <si>
    <t>R1 M-L I/S 40S</t>
  </si>
  <si>
    <t>R1 M-L I/S 30S</t>
  </si>
  <si>
    <t>R1 M-L I/S 20S</t>
  </si>
  <si>
    <t>R1 M-L C/S 20S</t>
  </si>
  <si>
    <t>F09</t>
  </si>
  <si>
    <t>F08</t>
  </si>
  <si>
    <t>F07</t>
  </si>
  <si>
    <t>F06</t>
  </si>
  <si>
    <t>F05</t>
  </si>
  <si>
    <t>F04</t>
  </si>
  <si>
    <t>F03</t>
  </si>
  <si>
    <t>F02</t>
  </si>
  <si>
    <t>F01</t>
  </si>
  <si>
    <t>Clay Procedure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</si>
  <si>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From spray dried sample material, 3 to 4 grams is prepared for clay analysis.</t>
    </r>
  </si>
  <si>
    <t>·         Sample is dispersed in distilled water using sonic probe.  Suspensions are size fractionated with centrifuge to isolate &lt; 4 micron particles.</t>
  </si>
  <si>
    <t>·         The &lt; 4 micron material is vacuum deposited onto nylon membrane filter to produce oriented clay mounts.</t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</si>
  <si>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The oriented clay mounts are scanned with X-Ray Diffractometer from 2° to 36° 2θ using Cu Kα radiation.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</si>
  <si>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The clay fraction is treated with vaporized ethylene glycol for 12 hours.  Additional heat treatments are done as needed.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</si>
  <si>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>The glycol-treated, oriented clay mounts are scanned again with X-Ray Diffractometer from 2° to 36° 2θ using Cu Kα radiation.</t>
    </r>
  </si>
  <si>
    <r>
      <t>·</t>
    </r>
    <r>
      <rPr>
        <sz val="7"/>
        <color theme="1"/>
        <rFont val="Calibri"/>
        <family val="2"/>
        <scheme val="minor"/>
      </rPr>
      <t>        </t>
    </r>
    <r>
      <rPr>
        <sz val="11"/>
        <color theme="1"/>
        <rFont val="Calibri"/>
        <family val="2"/>
        <scheme val="minor"/>
      </rPr>
      <t>Clay speciation and mixed-layer clay ordering  are determined by comparing experimental diffraction data from the air-dried and glycol-solvated clay mounts.</t>
    </r>
  </si>
  <si>
    <t>·         Simulated one-dimensional diffraction profiles are generated using NEWMOD written by R.C. Reynolds.</t>
  </si>
  <si>
    <t>Hilcorp Energy</t>
  </si>
  <si>
    <t>55-220-00001</t>
  </si>
  <si>
    <t>4101 Interwood North Parkway, Suite 250</t>
  </si>
  <si>
    <t>Houston, TX 77032</t>
  </si>
  <si>
    <t>At the request of the client, drill cuttings from the subject well were submitted to PoroLabs for X-Ray Diffraction (XRD) analysis.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</si>
</sst>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$-409]d\-mmm\-yyyy;@"/>
    <numFmt numFmtId="166" formatCode="[$-409]dd\-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4"/>
      <name val="Calibri"/>
      <family val="2"/>
      <scheme val="minor"/>
    </font>
    <font>
      <b/>
      <sz val="22"/>
      <name val="Calibri"/>
      <family val="2"/>
      <scheme val="minor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4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12"/>
      <name val="Arial"/>
      <family val="2"/>
    </font>
    <font>
      <b/>
      <sz val="11"/>
      <color indexed="9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/>
      <bottom/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 diagonalUp="1">
      <left style="medium">
        <color indexed="64"/>
      </left>
      <right style="medium">
        <color auto="1"/>
      </right>
      <top style="medium">
        <color indexed="64"/>
      </top>
      <bottom/>
      <diagonal style="thin">
        <color theme="0" tint="-0.499984740745262"/>
      </diagonal>
    </border>
    <border diagonalUp="1">
      <left style="medium">
        <color indexed="64"/>
      </left>
      <right style="medium">
        <color auto="1"/>
      </right>
      <top/>
      <bottom/>
      <diagonal style="thin">
        <color theme="0" tint="-0.499984740745262"/>
      </diagonal>
    </border>
    <border diagonalUp="1">
      <left style="medium">
        <color indexed="64"/>
      </left>
      <right style="medium">
        <color auto="1"/>
      </right>
      <top/>
      <bottom style="medium">
        <color indexed="64"/>
      </bottom>
      <diagonal style="thin">
        <color theme="0" tint="-0.499984740745262"/>
      </diagonal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16" fillId="0" borderId="0" applyNumberFormat="0" applyFill="0" applyBorder="0" applyAlignment="0" applyProtection="0"/>
    <xf numFmtId="0" fontId="17" fillId="0" borderId="0"/>
  </cellStyleXfs>
  <cellXfs count="125">
    <xf numFmtId="0" fontId="0" fillId="0" borderId="0" xfId="0"/>
    <xf numFmtId="0" fontId="3" fillId="0" borderId="0" xfId="1" applyFont="1" applyAlignment="1" applyProtection="1">
      <alignment horizontal="center"/>
    </xf>
    <xf numFmtId="0" fontId="4" fillId="0" borderId="0" xfId="1" applyFont="1" applyAlignment="1" applyProtection="1">
      <alignment vertical="center"/>
    </xf>
    <xf numFmtId="0" fontId="1" fillId="0" borderId="0" xfId="0" applyFont="1"/>
    <xf numFmtId="0" fontId="0" fillId="0" borderId="0" xfId="0" applyFill="1" applyAlignment="1">
      <alignment horizontal="right"/>
    </xf>
    <xf numFmtId="0" fontId="0" fillId="0" borderId="0" xfId="0" applyAlignment="1">
      <alignment horizontal="left"/>
    </xf>
    <xf numFmtId="0" fontId="0" fillId="0" borderId="0" xfId="0" applyBorder="1"/>
    <xf numFmtId="0" fontId="0" fillId="0" borderId="4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1" fillId="0" borderId="0" xfId="0" applyFont="1" applyAlignment="1"/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2" fontId="0" fillId="0" borderId="5" xfId="0" applyNumberFormat="1" applyBorder="1" applyAlignment="1">
      <alignment horizontal="center"/>
    </xf>
    <xf numFmtId="0" fontId="2" fillId="0" borderId="0" xfId="2"/>
    <xf numFmtId="0" fontId="6" fillId="0" borderId="0" xfId="2" applyFont="1" applyBorder="1"/>
    <xf numFmtId="0" fontId="6" fillId="0" borderId="0" xfId="2" applyFont="1"/>
    <xf numFmtId="0" fontId="6" fillId="0" borderId="0" xfId="2" applyFont="1" applyBorder="1" applyAlignment="1">
      <alignment horizontal="center"/>
    </xf>
    <xf numFmtId="0" fontId="7" fillId="0" borderId="0" xfId="2" applyFont="1" applyBorder="1" applyAlignment="1">
      <alignment horizontal="center"/>
    </xf>
    <xf numFmtId="0" fontId="8" fillId="0" borderId="0" xfId="2" applyFont="1" applyBorder="1" applyAlignment="1">
      <alignment horizontal="center"/>
    </xf>
    <xf numFmtId="0" fontId="9" fillId="0" borderId="0" xfId="2" applyFont="1" applyBorder="1" applyAlignment="1">
      <alignment horizontal="center"/>
    </xf>
    <xf numFmtId="0" fontId="10" fillId="0" borderId="0" xfId="2" applyFont="1" applyBorder="1" applyAlignment="1">
      <alignment horizontal="center"/>
    </xf>
    <xf numFmtId="0" fontId="11" fillId="0" borderId="0" xfId="2" applyFont="1" applyBorder="1" applyAlignment="1">
      <alignment horizontal="center"/>
    </xf>
    <xf numFmtId="2" fontId="10" fillId="0" borderId="0" xfId="2" applyNumberFormat="1" applyFont="1" applyBorder="1" applyAlignment="1">
      <alignment horizontal="center"/>
    </xf>
    <xf numFmtId="0" fontId="12" fillId="0" borderId="0" xfId="2" applyFont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0" fillId="0" borderId="0" xfId="0" applyFont="1" applyAlignment="1">
      <alignment horizontal="left" vertical="center" indent="5"/>
    </xf>
    <xf numFmtId="0" fontId="14" fillId="0" borderId="0" xfId="0" applyFont="1" applyAlignment="1">
      <alignment horizontal="left" vertical="center" indent="5"/>
    </xf>
    <xf numFmtId="0" fontId="0" fillId="0" borderId="0" xfId="0" applyAlignment="1">
      <alignment horizontal="right"/>
    </xf>
    <xf numFmtId="165" fontId="0" fillId="0" borderId="0" xfId="0" applyNumberFormat="1" applyAlignment="1">
      <alignment horizontal="right"/>
    </xf>
    <xf numFmtId="166" fontId="10" fillId="0" borderId="0" xfId="2" applyNumberFormat="1" applyFont="1" applyBorder="1" applyAlignment="1"/>
    <xf numFmtId="0" fontId="1" fillId="0" borderId="0" xfId="0" applyFont="1" applyAlignment="1">
      <alignment vertical="center"/>
    </xf>
    <xf numFmtId="0" fontId="1" fillId="0" borderId="0" xfId="0" applyFont="1" applyBorder="1"/>
    <xf numFmtId="0" fontId="0" fillId="0" borderId="0" xfId="0" applyFill="1" applyBorder="1"/>
    <xf numFmtId="0" fontId="1" fillId="0" borderId="0" xfId="0" applyFont="1" applyFill="1" applyBorder="1"/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6" fillId="0" borderId="0" xfId="2" applyFont="1" applyBorder="1" applyAlignment="1">
      <alignment horizontal="left"/>
    </xf>
    <xf numFmtId="0" fontId="6" fillId="0" borderId="0" xfId="2" applyFont="1" applyAlignment="1">
      <alignment horizontal="right"/>
    </xf>
    <xf numFmtId="0" fontId="6" fillId="0" borderId="0" xfId="2" applyFont="1" applyAlignment="1">
      <alignment horizontal="center"/>
    </xf>
    <xf numFmtId="0" fontId="16" fillId="0" borderId="0" xfId="4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3" fontId="18" fillId="2" borderId="14" xfId="5" applyNumberFormat="1" applyFont="1" applyFill="1" applyBorder="1" applyAlignment="1">
      <alignment horizontal="center"/>
    </xf>
    <xf numFmtId="0" fontId="18" fillId="2" borderId="15" xfId="5" applyFont="1" applyFill="1" applyBorder="1" applyAlignment="1">
      <alignment horizontal="center"/>
    </xf>
    <xf numFmtId="0" fontId="17" fillId="3" borderId="0" xfId="5" applyFill="1"/>
    <xf numFmtId="0" fontId="19" fillId="2" borderId="13" xfId="5" applyFont="1" applyFill="1" applyBorder="1" applyAlignment="1">
      <alignment horizontal="left"/>
    </xf>
    <xf numFmtId="164" fontId="0" fillId="0" borderId="0" xfId="0" applyNumberFormat="1" applyBorder="1" applyAlignment="1">
      <alignment horizont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0" fillId="0" borderId="20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0" fontId="0" fillId="0" borderId="24" xfId="0" applyBorder="1" applyAlignment="1">
      <alignment horizontal="center" vertical="center" wrapText="1"/>
    </xf>
    <xf numFmtId="0" fontId="5" fillId="0" borderId="25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1" xfId="0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1" fontId="0" fillId="0" borderId="23" xfId="0" applyNumberFormat="1" applyBorder="1" applyAlignment="1">
      <alignment horizontal="center"/>
    </xf>
    <xf numFmtId="1" fontId="0" fillId="0" borderId="25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28" xfId="0" applyBorder="1" applyAlignment="1">
      <alignment horizontal="center" vertical="center" wrapText="1"/>
    </xf>
    <xf numFmtId="0" fontId="5" fillId="0" borderId="29" xfId="0" applyFont="1" applyBorder="1" applyAlignment="1">
      <alignment horizontal="center"/>
    </xf>
    <xf numFmtId="164" fontId="0" fillId="0" borderId="30" xfId="0" applyNumberForma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0" fontId="0" fillId="0" borderId="31" xfId="0" applyBorder="1" applyAlignment="1">
      <alignment horizontal="center" vertical="center" wrapText="1"/>
    </xf>
    <xf numFmtId="0" fontId="5" fillId="0" borderId="32" xfId="0" applyFont="1" applyBorder="1" applyAlignment="1">
      <alignment horizontal="center"/>
    </xf>
    <xf numFmtId="164" fontId="0" fillId="0" borderId="33" xfId="0" applyNumberFormat="1" applyBorder="1" applyAlignment="1">
      <alignment horizontal="center"/>
    </xf>
    <xf numFmtId="164" fontId="0" fillId="0" borderId="32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34" xfId="0" applyNumberFormat="1" applyBorder="1" applyAlignment="1">
      <alignment horizontal="center"/>
    </xf>
    <xf numFmtId="164" fontId="0" fillId="0" borderId="35" xfId="0" applyNumberFormat="1" applyBorder="1" applyAlignment="1">
      <alignment horizontal="center"/>
    </xf>
    <xf numFmtId="164" fontId="0" fillId="0" borderId="36" xfId="0" applyNumberFormat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164" fontId="0" fillId="0" borderId="33" xfId="0" applyNumberFormat="1" applyFill="1" applyBorder="1" applyAlignment="1">
      <alignment horizontal="center"/>
    </xf>
    <xf numFmtId="164" fontId="0" fillId="0" borderId="30" xfId="0" applyNumberFormat="1" applyFill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0" fontId="0" fillId="0" borderId="16" xfId="0" applyBorder="1"/>
    <xf numFmtId="164" fontId="0" fillId="0" borderId="3" xfId="0" applyNumberForma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37" xfId="0" applyNumberFormat="1" applyBorder="1" applyAlignment="1">
      <alignment horizontal="center"/>
    </xf>
    <xf numFmtId="1" fontId="0" fillId="0" borderId="0" xfId="0" applyNumberFormat="1" applyAlignment="1">
      <alignment horizontal="right"/>
    </xf>
    <xf numFmtId="164" fontId="0" fillId="0" borderId="11" xfId="0" applyNumberFormat="1" applyFill="1" applyBorder="1" applyAlignment="1">
      <alignment horizontal="center"/>
    </xf>
    <xf numFmtId="0" fontId="0" fillId="0" borderId="19" xfId="0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1" applyFont="1" applyAlignment="1" applyProtection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16" fillId="0" borderId="0" xfId="4" applyAlignment="1">
      <alignment horizontal="right"/>
    </xf>
  </cellXfs>
  <cellStyles count="6">
    <cellStyle name="Hyperlink" xfId="4" builtinId="8"/>
    <cellStyle name="Normal" xfId="0" builtinId="0"/>
    <cellStyle name="Normal 2" xfId="3" xr:uid="{00000000-0005-0000-0000-000002000000}"/>
    <cellStyle name="Normal 3" xfId="5" xr:uid="{00000000-0005-0000-0000-000003000000}"/>
    <cellStyle name="Normal_Book2" xfId="2" xr:uid="{00000000-0005-0000-0000-000004000000}"/>
    <cellStyle name="Normal_HG-DATA_1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49279508641936"/>
          <c:y val="5.3227662502910063E-2"/>
          <c:w val="0.81112376079446769"/>
          <c:h val="0.86296763462164827"/>
        </c:manualLayout>
      </c:layout>
      <c:scatterChart>
        <c:scatterStyle val="lineMarker"/>
        <c:varyColors val="0"/>
        <c:ser>
          <c:idx val="3"/>
          <c:order val="0"/>
          <c:tx>
            <c:strRef>
              <c:f>Data!$F$11</c:f>
              <c:strCache>
                <c:ptCount val="1"/>
                <c:pt idx="0">
                  <c:v>Quartz</c:v>
                </c:pt>
              </c:strCache>
            </c:strRef>
          </c:tx>
          <c:spPr>
            <a:ln w="3175">
              <a:solidFill>
                <a:schemeClr val="tx1"/>
              </a:solidFill>
              <a:prstDash val="solid"/>
            </a:ln>
          </c:spPr>
          <c:marker>
            <c:symbol val="diamond"/>
            <c:size val="10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Data!$F$13:$F$33</c:f>
              <c:numCache>
                <c:formatCode>0.0</c:formatCode>
                <c:ptCount val="21"/>
                <c:pt idx="0">
                  <c:v>35.6</c:v>
                </c:pt>
                <c:pt idx="1">
                  <c:v>34</c:v>
                </c:pt>
                <c:pt idx="2">
                  <c:v>36</c:v>
                </c:pt>
                <c:pt idx="3">
                  <c:v>19.8</c:v>
                </c:pt>
                <c:pt idx="4">
                  <c:v>30.4</c:v>
                </c:pt>
                <c:pt idx="5">
                  <c:v>44.1</c:v>
                </c:pt>
                <c:pt idx="6">
                  <c:v>42</c:v>
                </c:pt>
                <c:pt idx="7">
                  <c:v>41.5</c:v>
                </c:pt>
                <c:pt idx="8">
                  <c:v>42.1</c:v>
                </c:pt>
                <c:pt idx="9">
                  <c:v>16.3</c:v>
                </c:pt>
                <c:pt idx="10">
                  <c:v>19.899999999999999</c:v>
                </c:pt>
                <c:pt idx="11">
                  <c:v>16.100000000000001</c:v>
                </c:pt>
                <c:pt idx="12">
                  <c:v>20.5</c:v>
                </c:pt>
                <c:pt idx="13">
                  <c:v>34.200000000000003</c:v>
                </c:pt>
                <c:pt idx="14">
                  <c:v>39.200000000000003</c:v>
                </c:pt>
                <c:pt idx="15">
                  <c:v>26.7</c:v>
                </c:pt>
                <c:pt idx="16">
                  <c:v>28.7</c:v>
                </c:pt>
                <c:pt idx="17">
                  <c:v>21</c:v>
                </c:pt>
                <c:pt idx="18">
                  <c:v>16.100000000000001</c:v>
                </c:pt>
                <c:pt idx="19">
                  <c:v>15.2</c:v>
                </c:pt>
                <c:pt idx="20">
                  <c:v>17.7</c:v>
                </c:pt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1356</c:v>
                </c:pt>
                <c:pt idx="1">
                  <c:v>1390</c:v>
                </c:pt>
                <c:pt idx="2">
                  <c:v>1480</c:v>
                </c:pt>
                <c:pt idx="3">
                  <c:v>1630</c:v>
                </c:pt>
                <c:pt idx="4">
                  <c:v>1690</c:v>
                </c:pt>
                <c:pt idx="5">
                  <c:v>1780</c:v>
                </c:pt>
                <c:pt idx="6">
                  <c:v>1840</c:v>
                </c:pt>
                <c:pt idx="7">
                  <c:v>2020</c:v>
                </c:pt>
                <c:pt idx="8">
                  <c:v>2080</c:v>
                </c:pt>
                <c:pt idx="9">
                  <c:v>2200</c:v>
                </c:pt>
                <c:pt idx="10">
                  <c:v>2470</c:v>
                </c:pt>
                <c:pt idx="11">
                  <c:v>3010</c:v>
                </c:pt>
                <c:pt idx="12">
                  <c:v>3400</c:v>
                </c:pt>
                <c:pt idx="13">
                  <c:v>3460</c:v>
                </c:pt>
                <c:pt idx="14">
                  <c:v>3550</c:v>
                </c:pt>
                <c:pt idx="15">
                  <c:v>3670</c:v>
                </c:pt>
                <c:pt idx="16">
                  <c:v>3970</c:v>
                </c:pt>
                <c:pt idx="17">
                  <c:v>6490</c:v>
                </c:pt>
                <c:pt idx="18">
                  <c:v>6550</c:v>
                </c:pt>
                <c:pt idx="19">
                  <c:v>11860</c:v>
                </c:pt>
                <c:pt idx="20">
                  <c:v>12160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E8-455A-B900-8A47F19830B5}"/>
            </c:ext>
          </c:extLst>
        </c:ser>
        <c:ser>
          <c:idx val="0"/>
          <c:order val="1"/>
          <c:tx>
            <c:strRef>
              <c:f>Data!$G$11</c:f>
              <c:strCache>
                <c:ptCount val="1"/>
                <c:pt idx="0">
                  <c:v>K-Feldspar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diamond"/>
            <c:size val="1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Data!$G$13:$G$33</c:f>
              <c:numCache>
                <c:formatCode>0.0</c:formatCode>
                <c:ptCount val="21"/>
                <c:pt idx="0">
                  <c:v>2.5</c:v>
                </c:pt>
                <c:pt idx="1">
                  <c:v>5.3</c:v>
                </c:pt>
                <c:pt idx="2">
                  <c:v>6.6</c:v>
                </c:pt>
                <c:pt idx="3">
                  <c:v>5</c:v>
                </c:pt>
                <c:pt idx="4">
                  <c:v>10.4</c:v>
                </c:pt>
                <c:pt idx="5">
                  <c:v>14</c:v>
                </c:pt>
                <c:pt idx="6">
                  <c:v>9.6999999999999993</c:v>
                </c:pt>
                <c:pt idx="7">
                  <c:v>9</c:v>
                </c:pt>
                <c:pt idx="8">
                  <c:v>8.5</c:v>
                </c:pt>
                <c:pt idx="9">
                  <c:v>3.3</c:v>
                </c:pt>
                <c:pt idx="10">
                  <c:v>8.1999999999999993</c:v>
                </c:pt>
                <c:pt idx="11">
                  <c:v>2.4</c:v>
                </c:pt>
                <c:pt idx="12">
                  <c:v>9.1</c:v>
                </c:pt>
                <c:pt idx="13">
                  <c:v>3.5</c:v>
                </c:pt>
                <c:pt idx="14">
                  <c:v>6.1</c:v>
                </c:pt>
                <c:pt idx="15">
                  <c:v>4.4000000000000004</c:v>
                </c:pt>
                <c:pt idx="16">
                  <c:v>4.7</c:v>
                </c:pt>
                <c:pt idx="17">
                  <c:v>5</c:v>
                </c:pt>
                <c:pt idx="18">
                  <c:v>6.5</c:v>
                </c:pt>
                <c:pt idx="19">
                  <c:v>4.8</c:v>
                </c:pt>
                <c:pt idx="20">
                  <c:v>4</c:v>
                </c:pt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1356</c:v>
                </c:pt>
                <c:pt idx="1">
                  <c:v>1390</c:v>
                </c:pt>
                <c:pt idx="2">
                  <c:v>1480</c:v>
                </c:pt>
                <c:pt idx="3">
                  <c:v>1630</c:v>
                </c:pt>
                <c:pt idx="4">
                  <c:v>1690</c:v>
                </c:pt>
                <c:pt idx="5">
                  <c:v>1780</c:v>
                </c:pt>
                <c:pt idx="6">
                  <c:v>1840</c:v>
                </c:pt>
                <c:pt idx="7">
                  <c:v>2020</c:v>
                </c:pt>
                <c:pt idx="8">
                  <c:v>2080</c:v>
                </c:pt>
                <c:pt idx="9">
                  <c:v>2200</c:v>
                </c:pt>
                <c:pt idx="10">
                  <c:v>2470</c:v>
                </c:pt>
                <c:pt idx="11">
                  <c:v>3010</c:v>
                </c:pt>
                <c:pt idx="12">
                  <c:v>3400</c:v>
                </c:pt>
                <c:pt idx="13">
                  <c:v>3460</c:v>
                </c:pt>
                <c:pt idx="14">
                  <c:v>3550</c:v>
                </c:pt>
                <c:pt idx="15">
                  <c:v>3670</c:v>
                </c:pt>
                <c:pt idx="16">
                  <c:v>3970</c:v>
                </c:pt>
                <c:pt idx="17">
                  <c:v>6490</c:v>
                </c:pt>
                <c:pt idx="18">
                  <c:v>6550</c:v>
                </c:pt>
                <c:pt idx="19">
                  <c:v>11860</c:v>
                </c:pt>
                <c:pt idx="20">
                  <c:v>12160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9E-463E-BAED-9DF36897048E}"/>
            </c:ext>
          </c:extLst>
        </c:ser>
        <c:ser>
          <c:idx val="1"/>
          <c:order val="2"/>
          <c:tx>
            <c:strRef>
              <c:f>Data!$H$11</c:f>
              <c:strCache>
                <c:ptCount val="1"/>
                <c:pt idx="0">
                  <c:v>Plagioclase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square"/>
            <c:size val="1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Data!$H$13:$H$33</c:f>
              <c:numCache>
                <c:formatCode>0.0</c:formatCode>
                <c:ptCount val="21"/>
                <c:pt idx="0">
                  <c:v>29.8</c:v>
                </c:pt>
                <c:pt idx="1">
                  <c:v>34</c:v>
                </c:pt>
                <c:pt idx="2">
                  <c:v>30.7</c:v>
                </c:pt>
                <c:pt idx="3">
                  <c:v>30.2</c:v>
                </c:pt>
                <c:pt idx="4">
                  <c:v>8.9</c:v>
                </c:pt>
                <c:pt idx="5">
                  <c:v>21.2</c:v>
                </c:pt>
                <c:pt idx="6">
                  <c:v>22.6</c:v>
                </c:pt>
                <c:pt idx="7">
                  <c:v>26.3</c:v>
                </c:pt>
                <c:pt idx="8">
                  <c:v>35.4</c:v>
                </c:pt>
                <c:pt idx="9">
                  <c:v>36.799999999999997</c:v>
                </c:pt>
                <c:pt idx="10">
                  <c:v>15.5</c:v>
                </c:pt>
                <c:pt idx="11">
                  <c:v>44.6</c:v>
                </c:pt>
                <c:pt idx="12">
                  <c:v>39.4</c:v>
                </c:pt>
                <c:pt idx="13">
                  <c:v>47.3</c:v>
                </c:pt>
                <c:pt idx="14">
                  <c:v>43.6</c:v>
                </c:pt>
                <c:pt idx="15">
                  <c:v>35.799999999999997</c:v>
                </c:pt>
                <c:pt idx="16">
                  <c:v>37.5</c:v>
                </c:pt>
                <c:pt idx="17">
                  <c:v>27</c:v>
                </c:pt>
                <c:pt idx="18">
                  <c:v>26.6</c:v>
                </c:pt>
                <c:pt idx="19">
                  <c:v>34.1</c:v>
                </c:pt>
                <c:pt idx="20">
                  <c:v>31.5</c:v>
                </c:pt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1356</c:v>
                </c:pt>
                <c:pt idx="1">
                  <c:v>1390</c:v>
                </c:pt>
                <c:pt idx="2">
                  <c:v>1480</c:v>
                </c:pt>
                <c:pt idx="3">
                  <c:v>1630</c:v>
                </c:pt>
                <c:pt idx="4">
                  <c:v>1690</c:v>
                </c:pt>
                <c:pt idx="5">
                  <c:v>1780</c:v>
                </c:pt>
                <c:pt idx="6">
                  <c:v>1840</c:v>
                </c:pt>
                <c:pt idx="7">
                  <c:v>2020</c:v>
                </c:pt>
                <c:pt idx="8">
                  <c:v>2080</c:v>
                </c:pt>
                <c:pt idx="9">
                  <c:v>2200</c:v>
                </c:pt>
                <c:pt idx="10">
                  <c:v>2470</c:v>
                </c:pt>
                <c:pt idx="11">
                  <c:v>3010</c:v>
                </c:pt>
                <c:pt idx="12">
                  <c:v>3400</c:v>
                </c:pt>
                <c:pt idx="13">
                  <c:v>3460</c:v>
                </c:pt>
                <c:pt idx="14">
                  <c:v>3550</c:v>
                </c:pt>
                <c:pt idx="15">
                  <c:v>3670</c:v>
                </c:pt>
                <c:pt idx="16">
                  <c:v>3970</c:v>
                </c:pt>
                <c:pt idx="17">
                  <c:v>6490</c:v>
                </c:pt>
                <c:pt idx="18">
                  <c:v>6550</c:v>
                </c:pt>
                <c:pt idx="19">
                  <c:v>11860</c:v>
                </c:pt>
                <c:pt idx="20">
                  <c:v>12160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9E-463E-BAED-9DF368970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572928"/>
        <c:axId val="184579584"/>
      </c:scatterChart>
      <c:valAx>
        <c:axId val="184572928"/>
        <c:scaling>
          <c:orientation val="minMax"/>
          <c:max val="100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3732876712328791"/>
              <c:y val="0.961495379328999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579584"/>
        <c:crossesAt val="30000"/>
        <c:crossBetween val="midCat"/>
        <c:majorUnit val="20"/>
        <c:minorUnit val="10"/>
      </c:valAx>
      <c:valAx>
        <c:axId val="184579584"/>
        <c:scaling>
          <c:orientation val="maxMin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572928"/>
        <c:crosses val="autoZero"/>
        <c:crossBetween val="midCat"/>
      </c:valAx>
      <c:spPr>
        <a:noFill/>
        <a:ln w="12700">
          <a:solidFill>
            <a:sysClr val="windowText" lastClr="000000"/>
          </a:solidFill>
        </a:ln>
      </c:spPr>
    </c:plotArea>
    <c:legend>
      <c:legendPos val="t"/>
      <c:legendEntry>
        <c:idx val="0"/>
        <c:txPr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4815357096756346"/>
          <c:y val="8.8888888888888889E-3"/>
          <c:w val="0.81376311567611426"/>
          <c:h val="2.85568970545348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36951580687376"/>
          <c:y val="5.3227662502910063E-2"/>
          <c:w val="0.79524689099728718"/>
          <c:h val="0.8629676346216482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Data!$Q$11</c:f>
              <c:strCache>
                <c:ptCount val="1"/>
                <c:pt idx="0">
                  <c:v>Barite</c:v>
                </c:pt>
              </c:strCache>
            </c:strRef>
          </c:tx>
          <c:spPr>
            <a:ln w="3175">
              <a:solidFill>
                <a:schemeClr val="accent4">
                  <a:lumMod val="50000"/>
                </a:schemeClr>
              </a:solidFill>
              <a:prstDash val="solid"/>
            </a:ln>
          </c:spPr>
          <c:marker>
            <c:symbol val="diamond"/>
            <c:size val="10"/>
            <c:spPr>
              <a:solidFill>
                <a:schemeClr val="accent4">
                  <a:lumMod val="50000"/>
                </a:schemeClr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Data!$Q$13:$Q$33</c:f>
              <c:numCache>
                <c:formatCode>0.0</c:formatCode>
                <c:ptCount val="21"/>
                <c:pt idx="9">
                  <c:v>1.68</c:v>
                </c:pt>
                <c:pt idx="10">
                  <c:v>1.07</c:v>
                </c:pt>
                <c:pt idx="11">
                  <c:v>1.08</c:v>
                </c:pt>
                <c:pt idx="12">
                  <c:v>3.55</c:v>
                </c:pt>
                <c:pt idx="13">
                  <c:v>3.45</c:v>
                </c:pt>
                <c:pt idx="14">
                  <c:v>1.82</c:v>
                </c:pt>
                <c:pt idx="15">
                  <c:v>5.05</c:v>
                </c:pt>
                <c:pt idx="16">
                  <c:v>8.66</c:v>
                </c:pt>
                <c:pt idx="17">
                  <c:v>8.1</c:v>
                </c:pt>
                <c:pt idx="18">
                  <c:v>10.5</c:v>
                </c:pt>
                <c:pt idx="19">
                  <c:v>7.2</c:v>
                </c:pt>
                <c:pt idx="20">
                  <c:v>6.2</c:v>
                </c:pt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1356</c:v>
                </c:pt>
                <c:pt idx="1">
                  <c:v>1390</c:v>
                </c:pt>
                <c:pt idx="2">
                  <c:v>1480</c:v>
                </c:pt>
                <c:pt idx="3">
                  <c:v>1630</c:v>
                </c:pt>
                <c:pt idx="4">
                  <c:v>1690</c:v>
                </c:pt>
                <c:pt idx="5">
                  <c:v>1780</c:v>
                </c:pt>
                <c:pt idx="6">
                  <c:v>1840</c:v>
                </c:pt>
                <c:pt idx="7">
                  <c:v>2020</c:v>
                </c:pt>
                <c:pt idx="8">
                  <c:v>2080</c:v>
                </c:pt>
                <c:pt idx="9">
                  <c:v>2200</c:v>
                </c:pt>
                <c:pt idx="10">
                  <c:v>2470</c:v>
                </c:pt>
                <c:pt idx="11">
                  <c:v>3010</c:v>
                </c:pt>
                <c:pt idx="12">
                  <c:v>3400</c:v>
                </c:pt>
                <c:pt idx="13">
                  <c:v>3460</c:v>
                </c:pt>
                <c:pt idx="14">
                  <c:v>3550</c:v>
                </c:pt>
                <c:pt idx="15">
                  <c:v>3670</c:v>
                </c:pt>
                <c:pt idx="16">
                  <c:v>3970</c:v>
                </c:pt>
                <c:pt idx="17">
                  <c:v>6490</c:v>
                </c:pt>
                <c:pt idx="18">
                  <c:v>6550</c:v>
                </c:pt>
                <c:pt idx="19">
                  <c:v>11860</c:v>
                </c:pt>
                <c:pt idx="20">
                  <c:v>12160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880-4906-9DF9-BB0A18D23F32}"/>
            </c:ext>
          </c:extLst>
        </c:ser>
        <c:ser>
          <c:idx val="1"/>
          <c:order val="1"/>
          <c:tx>
            <c:strRef>
              <c:f>Data!$S$11</c:f>
              <c:strCache>
                <c:ptCount val="1"/>
                <c:pt idx="0">
                  <c:v>Gypsum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Data!$S$13:$S$34</c:f>
              <c:numCache>
                <c:formatCode>0.0</c:formatCode>
                <c:ptCount val="22"/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1356</c:v>
                </c:pt>
                <c:pt idx="1">
                  <c:v>1390</c:v>
                </c:pt>
                <c:pt idx="2">
                  <c:v>1480</c:v>
                </c:pt>
                <c:pt idx="3">
                  <c:v>1630</c:v>
                </c:pt>
                <c:pt idx="4">
                  <c:v>1690</c:v>
                </c:pt>
                <c:pt idx="5">
                  <c:v>1780</c:v>
                </c:pt>
                <c:pt idx="6">
                  <c:v>1840</c:v>
                </c:pt>
                <c:pt idx="7">
                  <c:v>2020</c:v>
                </c:pt>
                <c:pt idx="8">
                  <c:v>2080</c:v>
                </c:pt>
                <c:pt idx="9">
                  <c:v>2200</c:v>
                </c:pt>
                <c:pt idx="10">
                  <c:v>2470</c:v>
                </c:pt>
                <c:pt idx="11">
                  <c:v>3010</c:v>
                </c:pt>
                <c:pt idx="12">
                  <c:v>3400</c:v>
                </c:pt>
                <c:pt idx="13">
                  <c:v>3460</c:v>
                </c:pt>
                <c:pt idx="14">
                  <c:v>3550</c:v>
                </c:pt>
                <c:pt idx="15">
                  <c:v>3670</c:v>
                </c:pt>
                <c:pt idx="16">
                  <c:v>3970</c:v>
                </c:pt>
                <c:pt idx="17">
                  <c:v>6490</c:v>
                </c:pt>
                <c:pt idx="18">
                  <c:v>6550</c:v>
                </c:pt>
                <c:pt idx="19">
                  <c:v>11860</c:v>
                </c:pt>
                <c:pt idx="20">
                  <c:v>12160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D5-4140-838D-8792542CBB99}"/>
            </c:ext>
          </c:extLst>
        </c:ser>
        <c:ser>
          <c:idx val="2"/>
          <c:order val="2"/>
          <c:tx>
            <c:strRef>
              <c:f>Data!$T$11</c:f>
              <c:strCache>
                <c:ptCount val="1"/>
                <c:pt idx="0">
                  <c:v>Heulandite/ Clinoptilolite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diamond"/>
            <c:size val="10"/>
            <c:spPr>
              <a:solidFill>
                <a:srgbClr val="C0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Data!$T$13:$T$33</c:f>
              <c:numCache>
                <c:formatCode>0.0</c:formatCode>
                <c:ptCount val="21"/>
                <c:pt idx="4">
                  <c:v>2</c:v>
                </c:pt>
                <c:pt idx="5">
                  <c:v>0.95</c:v>
                </c:pt>
                <c:pt idx="6">
                  <c:v>1.37</c:v>
                </c:pt>
                <c:pt idx="7">
                  <c:v>0.9</c:v>
                </c:pt>
                <c:pt idx="9">
                  <c:v>1.1000000000000001</c:v>
                </c:pt>
                <c:pt idx="11">
                  <c:v>1</c:v>
                </c:pt>
                <c:pt idx="12">
                  <c:v>1.4</c:v>
                </c:pt>
                <c:pt idx="17">
                  <c:v>1</c:v>
                </c:pt>
                <c:pt idx="18">
                  <c:v>0.78</c:v>
                </c:pt>
                <c:pt idx="19">
                  <c:v>4.2</c:v>
                </c:pt>
                <c:pt idx="20">
                  <c:v>4.2</c:v>
                </c:pt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1356</c:v>
                </c:pt>
                <c:pt idx="1">
                  <c:v>1390</c:v>
                </c:pt>
                <c:pt idx="2">
                  <c:v>1480</c:v>
                </c:pt>
                <c:pt idx="3">
                  <c:v>1630</c:v>
                </c:pt>
                <c:pt idx="4">
                  <c:v>1690</c:v>
                </c:pt>
                <c:pt idx="5">
                  <c:v>1780</c:v>
                </c:pt>
                <c:pt idx="6">
                  <c:v>1840</c:v>
                </c:pt>
                <c:pt idx="7">
                  <c:v>2020</c:v>
                </c:pt>
                <c:pt idx="8">
                  <c:v>2080</c:v>
                </c:pt>
                <c:pt idx="9">
                  <c:v>2200</c:v>
                </c:pt>
                <c:pt idx="10">
                  <c:v>2470</c:v>
                </c:pt>
                <c:pt idx="11">
                  <c:v>3010</c:v>
                </c:pt>
                <c:pt idx="12">
                  <c:v>3400</c:v>
                </c:pt>
                <c:pt idx="13">
                  <c:v>3460</c:v>
                </c:pt>
                <c:pt idx="14">
                  <c:v>3550</c:v>
                </c:pt>
                <c:pt idx="15">
                  <c:v>3670</c:v>
                </c:pt>
                <c:pt idx="16">
                  <c:v>3970</c:v>
                </c:pt>
                <c:pt idx="17">
                  <c:v>6490</c:v>
                </c:pt>
                <c:pt idx="18">
                  <c:v>6550</c:v>
                </c:pt>
                <c:pt idx="19">
                  <c:v>11860</c:v>
                </c:pt>
                <c:pt idx="20">
                  <c:v>12160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D5-4140-838D-8792542CBB99}"/>
            </c:ext>
          </c:extLst>
        </c:ser>
        <c:ser>
          <c:idx val="3"/>
          <c:order val="3"/>
          <c:tx>
            <c:strRef>
              <c:f>Data!$R$11</c:f>
              <c:strCache>
                <c:ptCount val="1"/>
                <c:pt idx="0">
                  <c:v>Amphibole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Data!$R$13:$R$33</c:f>
              <c:numCache>
                <c:formatCode>0.0</c:formatCode>
                <c:ptCount val="21"/>
                <c:pt idx="12">
                  <c:v>0.49</c:v>
                </c:pt>
                <c:pt idx="18">
                  <c:v>1</c:v>
                </c:pt>
                <c:pt idx="19">
                  <c:v>2.73</c:v>
                </c:pt>
                <c:pt idx="20">
                  <c:v>1.94</c:v>
                </c:pt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1356</c:v>
                </c:pt>
                <c:pt idx="1">
                  <c:v>1390</c:v>
                </c:pt>
                <c:pt idx="2">
                  <c:v>1480</c:v>
                </c:pt>
                <c:pt idx="3">
                  <c:v>1630</c:v>
                </c:pt>
                <c:pt idx="4">
                  <c:v>1690</c:v>
                </c:pt>
                <c:pt idx="5">
                  <c:v>1780</c:v>
                </c:pt>
                <c:pt idx="6">
                  <c:v>1840</c:v>
                </c:pt>
                <c:pt idx="7">
                  <c:v>2020</c:v>
                </c:pt>
                <c:pt idx="8">
                  <c:v>2080</c:v>
                </c:pt>
                <c:pt idx="9">
                  <c:v>2200</c:v>
                </c:pt>
                <c:pt idx="10">
                  <c:v>2470</c:v>
                </c:pt>
                <c:pt idx="11">
                  <c:v>3010</c:v>
                </c:pt>
                <c:pt idx="12">
                  <c:v>3400</c:v>
                </c:pt>
                <c:pt idx="13">
                  <c:v>3460</c:v>
                </c:pt>
                <c:pt idx="14">
                  <c:v>3550</c:v>
                </c:pt>
                <c:pt idx="15">
                  <c:v>3670</c:v>
                </c:pt>
                <c:pt idx="16">
                  <c:v>3970</c:v>
                </c:pt>
                <c:pt idx="17">
                  <c:v>6490</c:v>
                </c:pt>
                <c:pt idx="18">
                  <c:v>6550</c:v>
                </c:pt>
                <c:pt idx="19">
                  <c:v>11860</c:v>
                </c:pt>
                <c:pt idx="20">
                  <c:v>12160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03-4CF4-9070-CEC8D6A3A2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62272"/>
        <c:axId val="212143488"/>
      </c:scatterChart>
      <c:valAx>
        <c:axId val="211862272"/>
        <c:scaling>
          <c:orientation val="minMax"/>
          <c:max val="20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8857361123255257"/>
              <c:y val="0.960013881598133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2143488"/>
        <c:crossesAt val="30000"/>
        <c:crossBetween val="midCat"/>
        <c:majorUnit val="5"/>
        <c:minorUnit val="2.5"/>
      </c:valAx>
      <c:valAx>
        <c:axId val="212143488"/>
        <c:scaling>
          <c:orientation val="maxMin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1862272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327864627675484"/>
          <c:y val="8.8888888888888889E-3"/>
          <c:w val="0.79734667298674178"/>
          <c:h val="5.8186526684164477E-2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36951580687376"/>
          <c:y val="5.3227662502910063E-2"/>
          <c:w val="0.79524689099728718"/>
          <c:h val="0.8629676346216482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Data!$AD$11</c:f>
              <c:strCache>
                <c:ptCount val="1"/>
                <c:pt idx="0">
                  <c:v>Total Clay</c:v>
                </c:pt>
              </c:strCache>
            </c:strRef>
          </c:tx>
          <c:spPr>
            <a:ln w="3175">
              <a:solidFill>
                <a:schemeClr val="accent2">
                  <a:lumMod val="50000"/>
                </a:schemeClr>
              </a:solidFill>
              <a:prstDash val="solid"/>
            </a:ln>
          </c:spPr>
          <c:marker>
            <c:symbol val="diamond"/>
            <c:size val="10"/>
            <c:spPr>
              <a:solidFill>
                <a:schemeClr val="accent2">
                  <a:lumMod val="50000"/>
                </a:schemeClr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Data!$AD$13:$AD$33</c:f>
              <c:numCache>
                <c:formatCode>0.0</c:formatCode>
                <c:ptCount val="21"/>
                <c:pt idx="0">
                  <c:v>28.6</c:v>
                </c:pt>
                <c:pt idx="1">
                  <c:v>26</c:v>
                </c:pt>
                <c:pt idx="2">
                  <c:v>24.58</c:v>
                </c:pt>
                <c:pt idx="3">
                  <c:v>42.9</c:v>
                </c:pt>
                <c:pt idx="4">
                  <c:v>39.799999999999997</c:v>
                </c:pt>
                <c:pt idx="5">
                  <c:v>17.7</c:v>
                </c:pt>
                <c:pt idx="6">
                  <c:v>23.6</c:v>
                </c:pt>
                <c:pt idx="7">
                  <c:v>20.9</c:v>
                </c:pt>
                <c:pt idx="8">
                  <c:v>13.58</c:v>
                </c:pt>
                <c:pt idx="9">
                  <c:v>39.869999999999997</c:v>
                </c:pt>
                <c:pt idx="10">
                  <c:v>55.1</c:v>
                </c:pt>
                <c:pt idx="11">
                  <c:v>33.130000000000003</c:v>
                </c:pt>
                <c:pt idx="12">
                  <c:v>21.46</c:v>
                </c:pt>
                <c:pt idx="13">
                  <c:v>9.73</c:v>
                </c:pt>
                <c:pt idx="14">
                  <c:v>9</c:v>
                </c:pt>
                <c:pt idx="15">
                  <c:v>26.87</c:v>
                </c:pt>
                <c:pt idx="16">
                  <c:v>19.16</c:v>
                </c:pt>
                <c:pt idx="17">
                  <c:v>36.799999999999997</c:v>
                </c:pt>
                <c:pt idx="18">
                  <c:v>34.700000000000003</c:v>
                </c:pt>
                <c:pt idx="19">
                  <c:v>28.2</c:v>
                </c:pt>
                <c:pt idx="20">
                  <c:v>32.700000000000003</c:v>
                </c:pt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1356</c:v>
                </c:pt>
                <c:pt idx="1">
                  <c:v>1390</c:v>
                </c:pt>
                <c:pt idx="2">
                  <c:v>1480</c:v>
                </c:pt>
                <c:pt idx="3">
                  <c:v>1630</c:v>
                </c:pt>
                <c:pt idx="4">
                  <c:v>1690</c:v>
                </c:pt>
                <c:pt idx="5">
                  <c:v>1780</c:v>
                </c:pt>
                <c:pt idx="6">
                  <c:v>1840</c:v>
                </c:pt>
                <c:pt idx="7">
                  <c:v>2020</c:v>
                </c:pt>
                <c:pt idx="8">
                  <c:v>2080</c:v>
                </c:pt>
                <c:pt idx="9">
                  <c:v>2200</c:v>
                </c:pt>
                <c:pt idx="10">
                  <c:v>2470</c:v>
                </c:pt>
                <c:pt idx="11">
                  <c:v>3010</c:v>
                </c:pt>
                <c:pt idx="12">
                  <c:v>3400</c:v>
                </c:pt>
                <c:pt idx="13">
                  <c:v>3460</c:v>
                </c:pt>
                <c:pt idx="14">
                  <c:v>3550</c:v>
                </c:pt>
                <c:pt idx="15">
                  <c:v>3670</c:v>
                </c:pt>
                <c:pt idx="16">
                  <c:v>3970</c:v>
                </c:pt>
                <c:pt idx="17">
                  <c:v>6490</c:v>
                </c:pt>
                <c:pt idx="18">
                  <c:v>6550</c:v>
                </c:pt>
                <c:pt idx="19">
                  <c:v>11860</c:v>
                </c:pt>
                <c:pt idx="20">
                  <c:v>12160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57-4597-A64B-7C8621F6B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938368"/>
        <c:axId val="218940928"/>
      </c:scatterChart>
      <c:valAx>
        <c:axId val="218938368"/>
        <c:scaling>
          <c:orientation val="minMax"/>
          <c:max val="100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6753328393857249"/>
              <c:y val="0.960013881598133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8940928"/>
        <c:crossesAt val="30000"/>
        <c:crossBetween val="midCat"/>
        <c:majorUnit val="20"/>
        <c:minorUnit val="10"/>
      </c:valAx>
      <c:valAx>
        <c:axId val="218940928"/>
        <c:scaling>
          <c:orientation val="maxMin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8938368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221503288126388"/>
          <c:y val="8.8888888888888889E-3"/>
          <c:w val="0.79713608563394822"/>
          <c:h val="5.8186526684164477E-2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36951580687376"/>
          <c:y val="5.3227662502910063E-2"/>
          <c:w val="0.79524689099728718"/>
          <c:h val="0.8629676346216482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Data!$I$11</c:f>
              <c:strCache>
                <c:ptCount val="1"/>
                <c:pt idx="0">
                  <c:v>Calcite</c:v>
                </c:pt>
              </c:strCache>
            </c:strRef>
          </c:tx>
          <c:spPr>
            <a:ln w="3175">
              <a:solidFill>
                <a:srgbClr val="00B0F0"/>
              </a:solidFill>
              <a:prstDash val="solid"/>
            </a:ln>
          </c:spPr>
          <c:marker>
            <c:symbol val="diamond"/>
            <c:size val="10"/>
            <c:spPr>
              <a:solidFill>
                <a:srgbClr val="00B0F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Data!$I$13:$I$33</c:f>
              <c:numCache>
                <c:formatCode>0.0</c:formatCode>
                <c:ptCount val="21"/>
                <c:pt idx="0">
                  <c:v>2</c:v>
                </c:pt>
                <c:pt idx="1">
                  <c:v>0.75</c:v>
                </c:pt>
                <c:pt idx="2">
                  <c:v>2.15</c:v>
                </c:pt>
                <c:pt idx="3">
                  <c:v>1.56</c:v>
                </c:pt>
                <c:pt idx="4">
                  <c:v>7.7</c:v>
                </c:pt>
                <c:pt idx="5">
                  <c:v>1.99</c:v>
                </c:pt>
                <c:pt idx="6">
                  <c:v>0.78</c:v>
                </c:pt>
                <c:pt idx="7">
                  <c:v>1.22</c:v>
                </c:pt>
                <c:pt idx="8">
                  <c:v>0.52</c:v>
                </c:pt>
                <c:pt idx="9">
                  <c:v>1.1399999999999999</c:v>
                </c:pt>
                <c:pt idx="10">
                  <c:v>0.17</c:v>
                </c:pt>
                <c:pt idx="11">
                  <c:v>1.7</c:v>
                </c:pt>
                <c:pt idx="12">
                  <c:v>4</c:v>
                </c:pt>
                <c:pt idx="13">
                  <c:v>1.88</c:v>
                </c:pt>
                <c:pt idx="14">
                  <c:v>0.31</c:v>
                </c:pt>
                <c:pt idx="15">
                  <c:v>1.36</c:v>
                </c:pt>
                <c:pt idx="16">
                  <c:v>1.35</c:v>
                </c:pt>
                <c:pt idx="17">
                  <c:v>1.4</c:v>
                </c:pt>
                <c:pt idx="18">
                  <c:v>3.84</c:v>
                </c:pt>
                <c:pt idx="19">
                  <c:v>3.52</c:v>
                </c:pt>
                <c:pt idx="20">
                  <c:v>1.9</c:v>
                </c:pt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1356</c:v>
                </c:pt>
                <c:pt idx="1">
                  <c:v>1390</c:v>
                </c:pt>
                <c:pt idx="2">
                  <c:v>1480</c:v>
                </c:pt>
                <c:pt idx="3">
                  <c:v>1630</c:v>
                </c:pt>
                <c:pt idx="4">
                  <c:v>1690</c:v>
                </c:pt>
                <c:pt idx="5">
                  <c:v>1780</c:v>
                </c:pt>
                <c:pt idx="6">
                  <c:v>1840</c:v>
                </c:pt>
                <c:pt idx="7">
                  <c:v>2020</c:v>
                </c:pt>
                <c:pt idx="8">
                  <c:v>2080</c:v>
                </c:pt>
                <c:pt idx="9">
                  <c:v>2200</c:v>
                </c:pt>
                <c:pt idx="10">
                  <c:v>2470</c:v>
                </c:pt>
                <c:pt idx="11">
                  <c:v>3010</c:v>
                </c:pt>
                <c:pt idx="12">
                  <c:v>3400</c:v>
                </c:pt>
                <c:pt idx="13">
                  <c:v>3460</c:v>
                </c:pt>
                <c:pt idx="14">
                  <c:v>3550</c:v>
                </c:pt>
                <c:pt idx="15">
                  <c:v>3670</c:v>
                </c:pt>
                <c:pt idx="16">
                  <c:v>3970</c:v>
                </c:pt>
                <c:pt idx="17">
                  <c:v>6490</c:v>
                </c:pt>
                <c:pt idx="18">
                  <c:v>6550</c:v>
                </c:pt>
                <c:pt idx="19">
                  <c:v>11860</c:v>
                </c:pt>
                <c:pt idx="20">
                  <c:v>12160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30-4EB1-9F89-86DF5D9E26F3}"/>
            </c:ext>
          </c:extLst>
        </c:ser>
        <c:ser>
          <c:idx val="3"/>
          <c:order val="1"/>
          <c:tx>
            <c:strRef>
              <c:f>Data!$J$11</c:f>
              <c:strCache>
                <c:ptCount val="1"/>
                <c:pt idx="0">
                  <c:v>Mg Calcite</c:v>
                </c:pt>
              </c:strCache>
            </c:strRef>
          </c:tx>
          <c:marker>
            <c:symbol val="square"/>
            <c:size val="10"/>
            <c:spPr>
              <a:ln>
                <a:solidFill>
                  <a:schemeClr val="tx1"/>
                </a:solidFill>
              </a:ln>
            </c:spPr>
          </c:marker>
          <c:xVal>
            <c:numRef>
              <c:f>Data!$J$13:$J$33</c:f>
              <c:numCache>
                <c:formatCode>0.0</c:formatCode>
                <c:ptCount val="21"/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1356</c:v>
                </c:pt>
                <c:pt idx="1">
                  <c:v>1390</c:v>
                </c:pt>
                <c:pt idx="2">
                  <c:v>1480</c:v>
                </c:pt>
                <c:pt idx="3">
                  <c:v>1630</c:v>
                </c:pt>
                <c:pt idx="4">
                  <c:v>1690</c:v>
                </c:pt>
                <c:pt idx="5">
                  <c:v>1780</c:v>
                </c:pt>
                <c:pt idx="6">
                  <c:v>1840</c:v>
                </c:pt>
                <c:pt idx="7">
                  <c:v>2020</c:v>
                </c:pt>
                <c:pt idx="8">
                  <c:v>2080</c:v>
                </c:pt>
                <c:pt idx="9">
                  <c:v>2200</c:v>
                </c:pt>
                <c:pt idx="10">
                  <c:v>2470</c:v>
                </c:pt>
                <c:pt idx="11">
                  <c:v>3010</c:v>
                </c:pt>
                <c:pt idx="12">
                  <c:v>3400</c:v>
                </c:pt>
                <c:pt idx="13">
                  <c:v>3460</c:v>
                </c:pt>
                <c:pt idx="14">
                  <c:v>3550</c:v>
                </c:pt>
                <c:pt idx="15">
                  <c:v>3670</c:v>
                </c:pt>
                <c:pt idx="16">
                  <c:v>3970</c:v>
                </c:pt>
                <c:pt idx="17">
                  <c:v>6490</c:v>
                </c:pt>
                <c:pt idx="18">
                  <c:v>6550</c:v>
                </c:pt>
                <c:pt idx="19">
                  <c:v>11860</c:v>
                </c:pt>
                <c:pt idx="20">
                  <c:v>12160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E1-4D14-AE7F-E90F3718CF59}"/>
            </c:ext>
          </c:extLst>
        </c:ser>
        <c:ser>
          <c:idx val="1"/>
          <c:order val="2"/>
          <c:tx>
            <c:strRef>
              <c:f>Data!$K$11</c:f>
              <c:strCache>
                <c:ptCount val="1"/>
                <c:pt idx="0">
                  <c:v>Siderite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diamond"/>
            <c:size val="1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Data!$K$13:$K$33</c:f>
              <c:numCache>
                <c:formatCode>0.0</c:formatCode>
                <c:ptCount val="21"/>
                <c:pt idx="0">
                  <c:v>1.47</c:v>
                </c:pt>
                <c:pt idx="3">
                  <c:v>0.67</c:v>
                </c:pt>
                <c:pt idx="4">
                  <c:v>1.03</c:v>
                </c:pt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1356</c:v>
                </c:pt>
                <c:pt idx="1">
                  <c:v>1390</c:v>
                </c:pt>
                <c:pt idx="2">
                  <c:v>1480</c:v>
                </c:pt>
                <c:pt idx="3">
                  <c:v>1630</c:v>
                </c:pt>
                <c:pt idx="4">
                  <c:v>1690</c:v>
                </c:pt>
                <c:pt idx="5">
                  <c:v>1780</c:v>
                </c:pt>
                <c:pt idx="6">
                  <c:v>1840</c:v>
                </c:pt>
                <c:pt idx="7">
                  <c:v>2020</c:v>
                </c:pt>
                <c:pt idx="8">
                  <c:v>2080</c:v>
                </c:pt>
                <c:pt idx="9">
                  <c:v>2200</c:v>
                </c:pt>
                <c:pt idx="10">
                  <c:v>2470</c:v>
                </c:pt>
                <c:pt idx="11">
                  <c:v>3010</c:v>
                </c:pt>
                <c:pt idx="12">
                  <c:v>3400</c:v>
                </c:pt>
                <c:pt idx="13">
                  <c:v>3460</c:v>
                </c:pt>
                <c:pt idx="14">
                  <c:v>3550</c:v>
                </c:pt>
                <c:pt idx="15">
                  <c:v>3670</c:v>
                </c:pt>
                <c:pt idx="16">
                  <c:v>3970</c:v>
                </c:pt>
                <c:pt idx="17">
                  <c:v>6490</c:v>
                </c:pt>
                <c:pt idx="18">
                  <c:v>6550</c:v>
                </c:pt>
                <c:pt idx="19">
                  <c:v>11860</c:v>
                </c:pt>
                <c:pt idx="20">
                  <c:v>12160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30-4EB1-9F89-86DF5D9E26F3}"/>
            </c:ext>
          </c:extLst>
        </c:ser>
        <c:ser>
          <c:idx val="2"/>
          <c:order val="3"/>
          <c:tx>
            <c:strRef>
              <c:f>Data!$M$11</c:f>
              <c:strCache>
                <c:ptCount val="1"/>
                <c:pt idx="0">
                  <c:v>Fe Dolomite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square"/>
            <c:size val="10"/>
            <c:spPr>
              <a:solidFill>
                <a:srgbClr val="00206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Data!$M$13:$M$33</c:f>
              <c:numCache>
                <c:formatCode>0.0</c:formatCode>
                <c:ptCount val="21"/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1356</c:v>
                </c:pt>
                <c:pt idx="1">
                  <c:v>1390</c:v>
                </c:pt>
                <c:pt idx="2">
                  <c:v>1480</c:v>
                </c:pt>
                <c:pt idx="3">
                  <c:v>1630</c:v>
                </c:pt>
                <c:pt idx="4">
                  <c:v>1690</c:v>
                </c:pt>
                <c:pt idx="5">
                  <c:v>1780</c:v>
                </c:pt>
                <c:pt idx="6">
                  <c:v>1840</c:v>
                </c:pt>
                <c:pt idx="7">
                  <c:v>2020</c:v>
                </c:pt>
                <c:pt idx="8">
                  <c:v>2080</c:v>
                </c:pt>
                <c:pt idx="9">
                  <c:v>2200</c:v>
                </c:pt>
                <c:pt idx="10">
                  <c:v>2470</c:v>
                </c:pt>
                <c:pt idx="11">
                  <c:v>3010</c:v>
                </c:pt>
                <c:pt idx="12">
                  <c:v>3400</c:v>
                </c:pt>
                <c:pt idx="13">
                  <c:v>3460</c:v>
                </c:pt>
                <c:pt idx="14">
                  <c:v>3550</c:v>
                </c:pt>
                <c:pt idx="15">
                  <c:v>3670</c:v>
                </c:pt>
                <c:pt idx="16">
                  <c:v>3970</c:v>
                </c:pt>
                <c:pt idx="17">
                  <c:v>6490</c:v>
                </c:pt>
                <c:pt idx="18">
                  <c:v>6550</c:v>
                </c:pt>
                <c:pt idx="19">
                  <c:v>11860</c:v>
                </c:pt>
                <c:pt idx="20">
                  <c:v>12160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E30-4EB1-9F89-86DF5D9E26F3}"/>
            </c:ext>
          </c:extLst>
        </c:ser>
        <c:ser>
          <c:idx val="4"/>
          <c:order val="4"/>
          <c:tx>
            <c:strRef>
              <c:f>Data!$L$11</c:f>
              <c:strCache>
                <c:ptCount val="1"/>
                <c:pt idx="0">
                  <c:v>Dolomite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diamond"/>
            <c:size val="10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Data!$L$13:$L$33</c:f>
              <c:numCache>
                <c:formatCode>0.0</c:formatCode>
                <c:ptCount val="21"/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1356</c:v>
                </c:pt>
                <c:pt idx="1">
                  <c:v>1390</c:v>
                </c:pt>
                <c:pt idx="2">
                  <c:v>1480</c:v>
                </c:pt>
                <c:pt idx="3">
                  <c:v>1630</c:v>
                </c:pt>
                <c:pt idx="4">
                  <c:v>1690</c:v>
                </c:pt>
                <c:pt idx="5">
                  <c:v>1780</c:v>
                </c:pt>
                <c:pt idx="6">
                  <c:v>1840</c:v>
                </c:pt>
                <c:pt idx="7">
                  <c:v>2020</c:v>
                </c:pt>
                <c:pt idx="8">
                  <c:v>2080</c:v>
                </c:pt>
                <c:pt idx="9">
                  <c:v>2200</c:v>
                </c:pt>
                <c:pt idx="10">
                  <c:v>2470</c:v>
                </c:pt>
                <c:pt idx="11">
                  <c:v>3010</c:v>
                </c:pt>
                <c:pt idx="12">
                  <c:v>3400</c:v>
                </c:pt>
                <c:pt idx="13">
                  <c:v>3460</c:v>
                </c:pt>
                <c:pt idx="14">
                  <c:v>3550</c:v>
                </c:pt>
                <c:pt idx="15">
                  <c:v>3670</c:v>
                </c:pt>
                <c:pt idx="16">
                  <c:v>3970</c:v>
                </c:pt>
                <c:pt idx="17">
                  <c:v>6490</c:v>
                </c:pt>
                <c:pt idx="18">
                  <c:v>6550</c:v>
                </c:pt>
                <c:pt idx="19">
                  <c:v>11860</c:v>
                </c:pt>
                <c:pt idx="20">
                  <c:v>12160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1E1-4D14-AE7F-E90F3718CF59}"/>
            </c:ext>
          </c:extLst>
        </c:ser>
        <c:ser>
          <c:idx val="5"/>
          <c:order val="5"/>
          <c:tx>
            <c:strRef>
              <c:f>Data!$N$11</c:f>
              <c:strCache>
                <c:ptCount val="1"/>
                <c:pt idx="0">
                  <c:v>Ankerite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Data!$N$13:$N$33</c:f>
              <c:numCache>
                <c:formatCode>0.0</c:formatCode>
                <c:ptCount val="21"/>
              </c:numCache>
            </c:numRef>
          </c:xVal>
          <c:yVal>
            <c:numRef>
              <c:f>Data!$D$13:$D$33</c:f>
              <c:numCache>
                <c:formatCode>0.00</c:formatCode>
                <c:ptCount val="21"/>
                <c:pt idx="0">
                  <c:v>1356</c:v>
                </c:pt>
                <c:pt idx="1">
                  <c:v>1390</c:v>
                </c:pt>
                <c:pt idx="2">
                  <c:v>1480</c:v>
                </c:pt>
                <c:pt idx="3">
                  <c:v>1630</c:v>
                </c:pt>
                <c:pt idx="4">
                  <c:v>1690</c:v>
                </c:pt>
                <c:pt idx="5">
                  <c:v>1780</c:v>
                </c:pt>
                <c:pt idx="6">
                  <c:v>1840</c:v>
                </c:pt>
                <c:pt idx="7">
                  <c:v>2020</c:v>
                </c:pt>
                <c:pt idx="8">
                  <c:v>2080</c:v>
                </c:pt>
                <c:pt idx="9">
                  <c:v>2200</c:v>
                </c:pt>
                <c:pt idx="10">
                  <c:v>2470</c:v>
                </c:pt>
                <c:pt idx="11">
                  <c:v>3010</c:v>
                </c:pt>
                <c:pt idx="12">
                  <c:v>3400</c:v>
                </c:pt>
                <c:pt idx="13">
                  <c:v>3460</c:v>
                </c:pt>
                <c:pt idx="14">
                  <c:v>3550</c:v>
                </c:pt>
                <c:pt idx="15">
                  <c:v>3670</c:v>
                </c:pt>
                <c:pt idx="16">
                  <c:v>3970</c:v>
                </c:pt>
                <c:pt idx="17">
                  <c:v>6490</c:v>
                </c:pt>
                <c:pt idx="18">
                  <c:v>6550</c:v>
                </c:pt>
                <c:pt idx="19">
                  <c:v>11860</c:v>
                </c:pt>
                <c:pt idx="20">
                  <c:v>12160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1E1-4D14-AE7F-E90F3718CF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254144"/>
        <c:axId val="219260800"/>
      </c:scatterChart>
      <c:valAx>
        <c:axId val="219254144"/>
        <c:scaling>
          <c:orientation val="minMax"/>
          <c:max val="20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Mineral Abundance (wt%)</a:t>
                </a:r>
              </a:p>
            </c:rich>
          </c:tx>
          <c:layout>
            <c:manualLayout>
              <c:xMode val="edge"/>
              <c:yMode val="edge"/>
              <c:x val="0.37922235465745041"/>
              <c:y val="0.960013881598133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9260800"/>
        <c:crossesAt val="30000"/>
        <c:crossBetween val="midCat"/>
        <c:majorUnit val="5"/>
        <c:minorUnit val="2.5"/>
      </c:valAx>
      <c:valAx>
        <c:axId val="219260800"/>
        <c:scaling>
          <c:orientation val="maxMin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Depth, MD (FT)</a:t>
                </a:r>
              </a:p>
            </c:rich>
          </c:tx>
          <c:layout>
            <c:manualLayout>
              <c:xMode val="edge"/>
              <c:yMode val="edge"/>
              <c:x val="8.5616438356164414E-3"/>
              <c:y val="0.37599117777322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9254144"/>
        <c:crosses val="autoZero"/>
        <c:crossBetween val="midCat"/>
      </c:valAx>
      <c:spPr>
        <a:solidFill>
          <a:srgbClr val="FFFFFF"/>
        </a:solidFill>
        <a:ln w="12700">
          <a:solidFill>
            <a:sysClr val="windowText" lastClr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332448216036113"/>
          <c:y val="8.8888888888888889E-3"/>
          <c:w val="0.79725500121952908"/>
          <c:h val="5.4891571886847478E-2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5F5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53599.0296E6D0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53599.0296E6D0" TargetMode="Externa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image" Target="cid:image001.png@01D53599.0296E6D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0</xdr:rowOff>
    </xdr:from>
    <xdr:to>
      <xdr:col>9</xdr:col>
      <xdr:colOff>0</xdr:colOff>
      <xdr:row>34</xdr:row>
      <xdr:rowOff>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292EEDC3-E970-43B5-8114-62C05A3BE783}"/>
            </a:ext>
          </a:extLst>
        </xdr:cNvPr>
        <xdr:cNvSpPr>
          <a:spLocks noChangeArrowheads="1"/>
        </xdr:cNvSpPr>
      </xdr:nvSpPr>
      <xdr:spPr bwMode="auto">
        <a:xfrm>
          <a:off x="876300" y="1781175"/>
          <a:ext cx="6667500" cy="3400425"/>
        </a:xfrm>
        <a:prstGeom prst="rect">
          <a:avLst/>
        </a:prstGeom>
        <a:noFill/>
        <a:ln w="3175">
          <a:solidFill>
            <a:srgbClr val="000000"/>
          </a:solidFill>
          <a:miter lim="800000"/>
          <a:headEnd/>
          <a:tailEnd/>
        </a:ln>
        <a:effectLst>
          <a:outerShdw dist="71842" dir="2700000" algn="ctr" rotWithShape="0">
            <a:srgbClr val="C0C0C0"/>
          </a:outerShdw>
        </a:effectLst>
      </xdr:spPr>
    </xdr:sp>
    <xdr:clientData/>
  </xdr:twoCellAnchor>
  <xdr:twoCellAnchor editAs="oneCell">
    <xdr:from>
      <xdr:col>4</xdr:col>
      <xdr:colOff>0</xdr:colOff>
      <xdr:row>0</xdr:row>
      <xdr:rowOff>185900</xdr:rowOff>
    </xdr:from>
    <xdr:to>
      <xdr:col>7</xdr:col>
      <xdr:colOff>27248</xdr:colOff>
      <xdr:row>8</xdr:row>
      <xdr:rowOff>166423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EB97A3B1-BE8E-40D4-AB3E-23075C1938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81300" y="185900"/>
          <a:ext cx="2884748" cy="15045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31750</xdr:rowOff>
    </xdr:from>
    <xdr:to>
      <xdr:col>2</xdr:col>
      <xdr:colOff>657226</xdr:colOff>
      <xdr:row>1</xdr:row>
      <xdr:rowOff>28575</xdr:rowOff>
    </xdr:to>
    <xdr:pic>
      <xdr:nvPicPr>
        <xdr:cNvPr id="3" name="Picture 2" descr="NUTECH+POROLABS LOGO">
          <a:extLst>
            <a:ext uri="{FF2B5EF4-FFF2-40B4-BE49-F238E27FC236}">
              <a16:creationId xmlns:a16="http://schemas.microsoft.com/office/drawing/2014/main" id="{8964F5F6-E881-40C6-B04D-3E9FF1EB0AE9}"/>
            </a:ext>
          </a:extLst>
        </xdr:cNvPr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31750"/>
          <a:ext cx="1308100" cy="695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31750</xdr:rowOff>
    </xdr:from>
    <xdr:to>
      <xdr:col>1</xdr:col>
      <xdr:colOff>1514363</xdr:colOff>
      <xdr:row>1</xdr:row>
      <xdr:rowOff>28575</xdr:rowOff>
    </xdr:to>
    <xdr:pic>
      <xdr:nvPicPr>
        <xdr:cNvPr id="2" name="Picture 1" descr="NUTECH+POROLABS LOGO">
          <a:extLst>
            <a:ext uri="{FF2B5EF4-FFF2-40B4-BE49-F238E27FC236}">
              <a16:creationId xmlns:a16="http://schemas.microsoft.com/office/drawing/2014/main" id="{2669594B-A0B4-47C6-993C-D42FAA87CE93}"/>
            </a:ext>
          </a:extLst>
        </xdr:cNvPr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31750"/>
          <a:ext cx="1327831" cy="695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200025</xdr:colOff>
      <xdr:row>12</xdr:row>
      <xdr:rowOff>57150</xdr:rowOff>
    </xdr:from>
    <xdr:ext cx="719883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E29F1D5-B6AF-44FD-AB34-45A5FEE98F64}"/>
            </a:ext>
          </a:extLst>
        </xdr:cNvPr>
        <xdr:cNvSpPr txBox="1"/>
      </xdr:nvSpPr>
      <xdr:spPr>
        <a:xfrm>
          <a:off x="2638425" y="742950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0</xdr:col>
      <xdr:colOff>542925</xdr:colOff>
      <xdr:row>10</xdr:row>
      <xdr:rowOff>0</xdr:rowOff>
    </xdr:from>
    <xdr:to>
      <xdr:col>10</xdr:col>
      <xdr:colOff>0</xdr:colOff>
      <xdr:row>63</xdr:row>
      <xdr:rowOff>158750</xdr:rowOff>
    </xdr:to>
    <xdr:graphicFrame macro="">
      <xdr:nvGraphicFramePr>
        <xdr:cNvPr id="3" name="Chart 39">
          <a:extLst>
            <a:ext uri="{FF2B5EF4-FFF2-40B4-BE49-F238E27FC236}">
              <a16:creationId xmlns:a16="http://schemas.microsoft.com/office/drawing/2014/main" id="{459CFEB5-C7EE-4FCD-AC1F-976E548172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34</xdr:col>
      <xdr:colOff>200025</xdr:colOff>
      <xdr:row>12</xdr:row>
      <xdr:rowOff>57150</xdr:rowOff>
    </xdr:from>
    <xdr:ext cx="719883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4F3728F9-75E0-4D39-B6A0-00B57702F032}"/>
            </a:ext>
          </a:extLst>
        </xdr:cNvPr>
        <xdr:cNvSpPr txBox="1"/>
      </xdr:nvSpPr>
      <xdr:spPr>
        <a:xfrm>
          <a:off x="2649311" y="751114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30</xdr:col>
      <xdr:colOff>542925</xdr:colOff>
      <xdr:row>10</xdr:row>
      <xdr:rowOff>0</xdr:rowOff>
    </xdr:from>
    <xdr:to>
      <xdr:col>40</xdr:col>
      <xdr:colOff>9525</xdr:colOff>
      <xdr:row>63</xdr:row>
      <xdr:rowOff>158750</xdr:rowOff>
    </xdr:to>
    <xdr:graphicFrame macro="">
      <xdr:nvGraphicFramePr>
        <xdr:cNvPr id="8" name="Chart 39">
          <a:extLst>
            <a:ext uri="{FF2B5EF4-FFF2-40B4-BE49-F238E27FC236}">
              <a16:creationId xmlns:a16="http://schemas.microsoft.com/office/drawing/2014/main" id="{F84E4307-6294-42ED-8660-025E1D8EC9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0</xdr:row>
      <xdr:rowOff>31750</xdr:rowOff>
    </xdr:from>
    <xdr:to>
      <xdr:col>3</xdr:col>
      <xdr:colOff>93816</xdr:colOff>
      <xdr:row>1</xdr:row>
      <xdr:rowOff>34925</xdr:rowOff>
    </xdr:to>
    <xdr:pic>
      <xdr:nvPicPr>
        <xdr:cNvPr id="14" name="Picture 13" descr="NUTECH+POROLABS LOGO">
          <a:extLst>
            <a:ext uri="{FF2B5EF4-FFF2-40B4-BE49-F238E27FC236}">
              <a16:creationId xmlns:a16="http://schemas.microsoft.com/office/drawing/2014/main" id="{052051B9-8765-4AE8-8854-80C262A43720}"/>
            </a:ext>
          </a:extLst>
        </xdr:cNvPr>
        <xdr:cNvPicPr/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25" y="31750"/>
          <a:ext cx="1300316" cy="70167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24</xdr:col>
      <xdr:colOff>200025</xdr:colOff>
      <xdr:row>12</xdr:row>
      <xdr:rowOff>57150</xdr:rowOff>
    </xdr:from>
    <xdr:ext cx="719883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C94EB897-E205-452B-B96A-B0D3AF482992}"/>
            </a:ext>
          </a:extLst>
        </xdr:cNvPr>
        <xdr:cNvSpPr txBox="1"/>
      </xdr:nvSpPr>
      <xdr:spPr>
        <a:xfrm>
          <a:off x="13820775" y="2771775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20</xdr:col>
      <xdr:colOff>542925</xdr:colOff>
      <xdr:row>10</xdr:row>
      <xdr:rowOff>0</xdr:rowOff>
    </xdr:from>
    <xdr:to>
      <xdr:col>30</xdr:col>
      <xdr:colOff>9525</xdr:colOff>
      <xdr:row>63</xdr:row>
      <xdr:rowOff>158750</xdr:rowOff>
    </xdr:to>
    <xdr:graphicFrame macro="">
      <xdr:nvGraphicFramePr>
        <xdr:cNvPr id="11" name="Chart 39">
          <a:extLst>
            <a:ext uri="{FF2B5EF4-FFF2-40B4-BE49-F238E27FC236}">
              <a16:creationId xmlns:a16="http://schemas.microsoft.com/office/drawing/2014/main" id="{05F2E0C5-9A81-42C1-BAC0-F303AB4AFF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14</xdr:col>
      <xdr:colOff>200025</xdr:colOff>
      <xdr:row>12</xdr:row>
      <xdr:rowOff>57150</xdr:rowOff>
    </xdr:from>
    <xdr:ext cx="719883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F4108BA0-F118-4A07-B8FD-3D5D495CC32F}"/>
            </a:ext>
          </a:extLst>
        </xdr:cNvPr>
        <xdr:cNvSpPr txBox="1"/>
      </xdr:nvSpPr>
      <xdr:spPr>
        <a:xfrm>
          <a:off x="13820775" y="2771775"/>
          <a:ext cx="719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 b="1" baseline="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>
    <xdr:from>
      <xdr:col>10</xdr:col>
      <xdr:colOff>542925</xdr:colOff>
      <xdr:row>10</xdr:row>
      <xdr:rowOff>0</xdr:rowOff>
    </xdr:from>
    <xdr:to>
      <xdr:col>20</xdr:col>
      <xdr:colOff>9525</xdr:colOff>
      <xdr:row>63</xdr:row>
      <xdr:rowOff>158750</xdr:rowOff>
    </xdr:to>
    <xdr:graphicFrame macro="">
      <xdr:nvGraphicFramePr>
        <xdr:cNvPr id="13" name="Chart 39">
          <a:extLst>
            <a:ext uri="{FF2B5EF4-FFF2-40B4-BE49-F238E27FC236}">
              <a16:creationId xmlns:a16="http://schemas.microsoft.com/office/drawing/2014/main" id="{FCD90501-5867-4113-A738-63CCEF6B9E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nutechenergy.com/" TargetMode="External"/><Relationship Id="rId1" Type="http://schemas.openxmlformats.org/officeDocument/2006/relationships/hyperlink" Target="http://www.nutechenergy.com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0"/>
  <sheetViews>
    <sheetView showGridLines="0" view="pageBreakPreview" zoomScale="80" zoomScaleNormal="100" zoomScaleSheetLayoutView="80" workbookViewId="0">
      <selection activeCell="F31" sqref="F31"/>
    </sheetView>
  </sheetViews>
  <sheetFormatPr defaultRowHeight="15" x14ac:dyDescent="0.25"/>
  <cols>
    <col min="1" max="2" width="6.5703125" customWidth="1"/>
    <col min="3" max="9" width="14.28515625" customWidth="1"/>
    <col min="10" max="11" width="6.5703125" customWidth="1"/>
  </cols>
  <sheetData>
    <row r="1" spans="1:11" x14ac:dyDescent="0.25">
      <c r="A1" s="20"/>
      <c r="B1" s="21"/>
      <c r="C1" s="21"/>
      <c r="D1" s="21"/>
      <c r="E1" s="21"/>
      <c r="F1" s="21"/>
      <c r="G1" s="21"/>
      <c r="H1" s="21"/>
      <c r="I1" s="21"/>
      <c r="J1" s="21"/>
      <c r="K1" s="19"/>
    </row>
    <row r="2" spans="1:11" x14ac:dyDescent="0.25">
      <c r="A2" s="20"/>
      <c r="B2" s="21"/>
      <c r="C2" s="21"/>
      <c r="D2" s="21"/>
      <c r="E2" s="21"/>
      <c r="F2" s="21"/>
      <c r="G2" s="21"/>
      <c r="H2" s="21"/>
      <c r="I2" s="21"/>
      <c r="J2" s="21"/>
      <c r="K2" s="19"/>
    </row>
    <row r="3" spans="1:11" x14ac:dyDescent="0.25">
      <c r="A3" s="20"/>
      <c r="B3" s="21"/>
      <c r="C3" s="21"/>
      <c r="D3" s="21"/>
      <c r="E3" s="21"/>
      <c r="F3" s="21"/>
      <c r="G3" s="21"/>
      <c r="H3" s="21"/>
      <c r="I3" s="21"/>
      <c r="J3" s="21"/>
      <c r="K3" s="19"/>
    </row>
    <row r="4" spans="1:11" x14ac:dyDescent="0.25">
      <c r="A4" s="20"/>
      <c r="B4" s="21"/>
      <c r="C4" s="21"/>
      <c r="D4" s="21"/>
      <c r="E4" s="21"/>
      <c r="F4" s="21"/>
      <c r="G4" s="21"/>
      <c r="H4" s="21"/>
      <c r="I4" s="21"/>
      <c r="J4" s="21"/>
      <c r="K4" s="19"/>
    </row>
    <row r="5" spans="1:11" x14ac:dyDescent="0.25">
      <c r="A5" s="20"/>
      <c r="B5" s="21"/>
      <c r="C5" s="21"/>
      <c r="D5" s="21"/>
      <c r="E5" s="21"/>
      <c r="F5" s="21"/>
      <c r="G5" s="21"/>
      <c r="H5" s="21"/>
      <c r="I5" s="21"/>
      <c r="J5" s="21"/>
      <c r="K5" s="19"/>
    </row>
    <row r="6" spans="1:11" x14ac:dyDescent="0.25">
      <c r="A6" s="20"/>
      <c r="B6" s="21"/>
      <c r="C6" s="21"/>
      <c r="D6" s="21"/>
      <c r="E6" s="21"/>
      <c r="F6" s="21"/>
      <c r="G6" s="21"/>
      <c r="H6" s="21"/>
      <c r="I6" s="21"/>
      <c r="J6" s="21"/>
      <c r="K6" s="19"/>
    </row>
    <row r="7" spans="1:11" x14ac:dyDescent="0.25">
      <c r="A7" s="20"/>
      <c r="B7" s="21"/>
      <c r="C7" s="21"/>
      <c r="D7" s="21"/>
      <c r="E7" s="21"/>
      <c r="F7" s="21"/>
      <c r="G7" s="21"/>
      <c r="H7" s="21"/>
      <c r="I7" s="21"/>
      <c r="J7" s="21"/>
      <c r="K7" s="19"/>
    </row>
    <row r="8" spans="1:11" x14ac:dyDescent="0.25">
      <c r="A8" s="20"/>
      <c r="B8" s="21"/>
      <c r="C8" s="21"/>
      <c r="D8" s="21"/>
      <c r="E8" s="21"/>
      <c r="F8" s="21"/>
      <c r="G8" s="21"/>
      <c r="H8" s="21"/>
      <c r="I8" s="21"/>
      <c r="J8" s="21"/>
      <c r="K8" s="19"/>
    </row>
    <row r="9" spans="1:11" x14ac:dyDescent="0.25">
      <c r="A9" s="20"/>
      <c r="B9" s="21"/>
      <c r="C9" s="21"/>
      <c r="D9" s="21"/>
      <c r="E9" s="21"/>
      <c r="F9" s="21"/>
      <c r="G9" s="21"/>
      <c r="H9" s="21"/>
      <c r="I9" s="21"/>
      <c r="J9" s="21"/>
      <c r="K9" s="19"/>
    </row>
    <row r="10" spans="1:11" x14ac:dyDescent="0.25">
      <c r="A10" s="20"/>
      <c r="B10" s="21"/>
      <c r="C10" s="21"/>
      <c r="D10" s="21"/>
      <c r="E10" s="21"/>
      <c r="F10" s="21"/>
      <c r="G10" s="21"/>
      <c r="H10" s="21"/>
      <c r="I10" s="21"/>
      <c r="J10" s="21"/>
      <c r="K10" s="19"/>
    </row>
    <row r="11" spans="1:11" x14ac:dyDescent="0.25">
      <c r="A11" s="20"/>
      <c r="B11" s="21"/>
      <c r="C11" s="20"/>
      <c r="D11" s="22"/>
      <c r="E11" s="22"/>
      <c r="F11" s="22"/>
      <c r="G11" s="22"/>
      <c r="H11" s="22"/>
      <c r="I11" s="20"/>
      <c r="J11" s="21"/>
      <c r="K11" s="19"/>
    </row>
    <row r="12" spans="1:11" x14ac:dyDescent="0.25">
      <c r="A12" s="20"/>
      <c r="B12" s="21"/>
      <c r="C12" s="20"/>
      <c r="D12" s="22"/>
      <c r="E12" s="22"/>
      <c r="F12" s="22"/>
      <c r="G12" s="22"/>
      <c r="H12" s="22"/>
      <c r="I12" s="20"/>
      <c r="J12" s="21"/>
      <c r="K12" s="19"/>
    </row>
    <row r="13" spans="1:11" x14ac:dyDescent="0.25">
      <c r="A13" s="20"/>
      <c r="B13" s="21"/>
      <c r="C13" s="20"/>
      <c r="D13" s="22"/>
      <c r="E13" s="22"/>
      <c r="F13" s="22"/>
      <c r="G13" s="22"/>
      <c r="H13" s="22"/>
      <c r="I13" s="20"/>
      <c r="J13" s="21"/>
      <c r="K13" s="19"/>
    </row>
    <row r="14" spans="1:11" x14ac:dyDescent="0.25">
      <c r="A14" s="20"/>
      <c r="B14" s="21"/>
      <c r="C14" s="20"/>
      <c r="D14" s="22"/>
      <c r="E14" s="22"/>
      <c r="F14" s="22"/>
      <c r="G14" s="22"/>
      <c r="H14" s="22"/>
      <c r="I14" s="20"/>
      <c r="J14" s="21"/>
      <c r="K14" s="19"/>
    </row>
    <row r="15" spans="1:11" ht="31.5" x14ac:dyDescent="0.5">
      <c r="A15" s="20"/>
      <c r="B15" s="21"/>
      <c r="C15" s="20"/>
      <c r="D15" s="22"/>
      <c r="E15" s="22"/>
      <c r="F15" s="23" t="s">
        <v>18</v>
      </c>
      <c r="G15" s="22"/>
      <c r="H15" s="22"/>
      <c r="I15" s="20"/>
      <c r="J15" s="21"/>
      <c r="K15" s="19"/>
    </row>
    <row r="16" spans="1:11" x14ac:dyDescent="0.25">
      <c r="A16" s="20"/>
      <c r="B16" s="21"/>
      <c r="C16" s="20"/>
      <c r="D16" s="22"/>
      <c r="E16" s="22"/>
      <c r="F16" s="22"/>
      <c r="G16" s="22"/>
      <c r="H16" s="22"/>
      <c r="I16" s="20"/>
      <c r="J16" s="21"/>
      <c r="K16" s="19"/>
    </row>
    <row r="17" spans="1:11" ht="28.5" x14ac:dyDescent="0.45">
      <c r="A17" s="20"/>
      <c r="B17" s="21"/>
      <c r="C17" s="20"/>
      <c r="D17" s="22"/>
      <c r="E17" s="22"/>
      <c r="F17" s="24"/>
      <c r="G17" s="22"/>
      <c r="H17" s="22"/>
      <c r="I17" s="20"/>
      <c r="J17" s="21"/>
      <c r="K17" s="19"/>
    </row>
    <row r="18" spans="1:11" ht="28.5" x14ac:dyDescent="0.45">
      <c r="A18" s="20"/>
      <c r="B18" s="21"/>
      <c r="C18" s="20"/>
      <c r="D18" s="22"/>
      <c r="E18" s="22"/>
      <c r="F18" s="25" t="s">
        <v>4</v>
      </c>
      <c r="G18" s="22"/>
      <c r="H18" s="22"/>
      <c r="I18" s="20"/>
      <c r="J18" s="21"/>
      <c r="K18" s="19"/>
    </row>
    <row r="19" spans="1:11" ht="28.5" x14ac:dyDescent="0.45">
      <c r="A19" s="20"/>
      <c r="B19" s="21"/>
      <c r="C19" s="20"/>
      <c r="D19" s="22"/>
      <c r="E19" s="22"/>
      <c r="F19" s="24"/>
      <c r="G19" s="22"/>
      <c r="H19" s="22"/>
      <c r="I19" s="20"/>
      <c r="J19" s="21"/>
      <c r="K19" s="19"/>
    </row>
    <row r="20" spans="1:11" ht="28.5" x14ac:dyDescent="0.45">
      <c r="A20" s="20"/>
      <c r="B20" s="21"/>
      <c r="C20" s="20"/>
      <c r="D20" s="22"/>
      <c r="E20" s="22"/>
      <c r="F20" s="24"/>
      <c r="G20" s="22"/>
      <c r="H20" s="22"/>
      <c r="I20" s="20"/>
      <c r="J20" s="21"/>
      <c r="K20" s="19"/>
    </row>
    <row r="21" spans="1:11" ht="28.5" x14ac:dyDescent="0.45">
      <c r="A21" s="20"/>
      <c r="B21" s="21"/>
      <c r="C21" s="20"/>
      <c r="D21" s="22"/>
      <c r="E21" s="22"/>
      <c r="F21" s="24"/>
      <c r="G21" s="22"/>
      <c r="H21" s="22"/>
      <c r="I21" s="20"/>
      <c r="J21" s="21"/>
      <c r="K21" s="19"/>
    </row>
    <row r="22" spans="1:11" ht="18.75" x14ac:dyDescent="0.3">
      <c r="A22" s="20"/>
      <c r="B22" s="21"/>
      <c r="C22" s="20"/>
      <c r="D22" s="22"/>
      <c r="E22" s="22"/>
      <c r="F22" s="29" t="s">
        <v>5</v>
      </c>
      <c r="G22" s="22"/>
      <c r="H22" s="22"/>
      <c r="I22" s="20"/>
      <c r="J22" s="21"/>
      <c r="K22" s="19"/>
    </row>
    <row r="23" spans="1:11" ht="28.5" x14ac:dyDescent="0.45">
      <c r="A23" s="20"/>
      <c r="B23" s="21"/>
      <c r="C23" s="20"/>
      <c r="D23" s="22"/>
      <c r="E23" s="22"/>
      <c r="F23" s="24"/>
      <c r="G23" s="22"/>
      <c r="H23" s="22"/>
      <c r="I23" s="20"/>
      <c r="J23" s="21"/>
      <c r="K23" s="19"/>
    </row>
    <row r="24" spans="1:11" ht="21" x14ac:dyDescent="0.35">
      <c r="A24" s="20"/>
      <c r="B24" s="21"/>
      <c r="C24" s="20"/>
      <c r="D24" s="22"/>
      <c r="E24" s="22"/>
      <c r="F24" s="26" t="str">
        <f>Data!D3</f>
        <v>Hilcorp Energy</v>
      </c>
      <c r="G24" s="22"/>
      <c r="H24" s="22"/>
      <c r="I24" s="20"/>
      <c r="J24" s="21"/>
      <c r="K24" s="19"/>
    </row>
    <row r="25" spans="1:11" ht="21" x14ac:dyDescent="0.35">
      <c r="A25" s="20"/>
      <c r="B25" s="21"/>
      <c r="C25" s="20"/>
      <c r="D25" s="22"/>
      <c r="E25" s="22"/>
      <c r="F25" s="27" t="str">
        <f>Data!D4</f>
        <v>COST Cook Inlet 1 DST07</v>
      </c>
      <c r="G25" s="22"/>
      <c r="H25" s="22"/>
      <c r="I25" s="20"/>
      <c r="J25" s="21"/>
      <c r="K25" s="19"/>
    </row>
    <row r="26" spans="1:11" ht="21" x14ac:dyDescent="0.35">
      <c r="A26" s="20"/>
      <c r="B26" s="21"/>
      <c r="C26" s="20"/>
      <c r="D26" s="22"/>
      <c r="E26" s="22"/>
      <c r="F26" s="27" t="str">
        <f>Data!D5</f>
        <v>Alaska</v>
      </c>
      <c r="G26" s="22"/>
      <c r="H26" s="22"/>
      <c r="I26" s="20"/>
      <c r="J26" s="21"/>
      <c r="K26" s="19"/>
    </row>
    <row r="27" spans="1:11" ht="21" x14ac:dyDescent="0.35">
      <c r="A27" s="20"/>
      <c r="B27" s="21"/>
      <c r="C27" s="20"/>
      <c r="D27" s="22"/>
      <c r="E27" s="22"/>
      <c r="F27" s="27"/>
      <c r="G27" s="22"/>
      <c r="H27" s="22"/>
      <c r="I27" s="20"/>
      <c r="J27" s="21"/>
      <c r="K27" s="19"/>
    </row>
    <row r="28" spans="1:11" ht="21" x14ac:dyDescent="0.35">
      <c r="A28" s="20"/>
      <c r="B28" s="21"/>
      <c r="C28" s="20"/>
      <c r="D28" s="22"/>
      <c r="E28" s="22"/>
      <c r="F28" s="27"/>
      <c r="G28" s="22"/>
      <c r="H28" s="22"/>
      <c r="I28" s="20"/>
      <c r="J28" s="21"/>
      <c r="K28" s="19"/>
    </row>
    <row r="29" spans="1:11" ht="21" x14ac:dyDescent="0.35">
      <c r="A29" s="20"/>
      <c r="B29" s="21"/>
      <c r="C29" s="20"/>
      <c r="D29" s="22"/>
      <c r="E29" s="22"/>
      <c r="F29" s="28" t="str">
        <f>CONCATENATE("Project #",Data!D7)</f>
        <v>Project #28164</v>
      </c>
      <c r="G29" s="22"/>
      <c r="H29" s="22"/>
      <c r="I29" s="20"/>
      <c r="J29" s="21"/>
      <c r="K29" s="19"/>
    </row>
    <row r="30" spans="1:11" ht="21" x14ac:dyDescent="0.35">
      <c r="A30" s="20"/>
      <c r="B30" s="21"/>
      <c r="C30" s="20"/>
      <c r="D30" s="22"/>
      <c r="E30" s="22"/>
      <c r="F30" s="35">
        <f>Data!D8</f>
        <v>44210</v>
      </c>
      <c r="G30" s="22"/>
      <c r="H30" s="22"/>
      <c r="I30" s="20"/>
      <c r="J30" s="21"/>
      <c r="K30" s="19"/>
    </row>
    <row r="31" spans="1:11" ht="21" x14ac:dyDescent="0.35">
      <c r="A31" s="20"/>
      <c r="B31" s="21"/>
      <c r="C31" s="20"/>
      <c r="D31" s="22"/>
      <c r="E31" s="22"/>
      <c r="F31" s="35"/>
      <c r="G31" s="22"/>
      <c r="H31" s="22"/>
      <c r="I31" s="20"/>
      <c r="J31" s="21"/>
      <c r="K31" s="19"/>
    </row>
    <row r="32" spans="1:11" ht="21" x14ac:dyDescent="0.35">
      <c r="A32" s="20"/>
      <c r="B32" s="21"/>
      <c r="C32" s="20"/>
      <c r="D32" s="22"/>
      <c r="E32" s="22"/>
      <c r="F32" s="35"/>
      <c r="G32" s="22"/>
      <c r="H32" s="22"/>
      <c r="I32" s="20"/>
      <c r="J32" s="21"/>
      <c r="K32" s="19"/>
    </row>
    <row r="33" spans="1:11" ht="21" x14ac:dyDescent="0.35">
      <c r="A33" s="20"/>
      <c r="B33" s="21"/>
      <c r="C33" s="20"/>
      <c r="D33" s="22"/>
      <c r="E33" s="22"/>
      <c r="F33" s="35"/>
      <c r="G33" s="22"/>
      <c r="H33" s="22"/>
      <c r="I33" s="20"/>
      <c r="J33" s="21"/>
      <c r="K33" s="19"/>
    </row>
    <row r="34" spans="1:11" x14ac:dyDescent="0.25">
      <c r="A34" s="20"/>
      <c r="B34" s="21"/>
      <c r="C34" s="20"/>
      <c r="D34" s="22"/>
      <c r="E34" s="22"/>
      <c r="F34" s="22"/>
      <c r="G34" s="22"/>
      <c r="H34" s="22"/>
      <c r="I34" s="20"/>
      <c r="J34" s="21"/>
      <c r="K34" s="19"/>
    </row>
    <row r="35" spans="1:11" x14ac:dyDescent="0.25">
      <c r="A35" s="20"/>
      <c r="B35" s="21"/>
      <c r="C35" s="21"/>
      <c r="D35" s="21"/>
      <c r="E35" s="21"/>
      <c r="F35" s="21"/>
      <c r="G35" s="21"/>
      <c r="H35" s="21"/>
      <c r="I35" s="21"/>
      <c r="J35" s="21"/>
      <c r="K35" s="19"/>
    </row>
    <row r="36" spans="1:11" x14ac:dyDescent="0.25">
      <c r="A36" s="20"/>
      <c r="B36" s="21"/>
      <c r="C36" s="21" t="s">
        <v>114</v>
      </c>
      <c r="D36" s="21"/>
      <c r="E36" s="21"/>
      <c r="F36" s="49"/>
      <c r="G36" s="21"/>
      <c r="H36" s="21"/>
      <c r="I36" s="124" t="s">
        <v>16</v>
      </c>
      <c r="J36" s="21"/>
      <c r="K36" s="19"/>
    </row>
    <row r="37" spans="1:11" x14ac:dyDescent="0.25">
      <c r="A37" s="46"/>
      <c r="B37" s="21"/>
      <c r="C37" s="21" t="s">
        <v>115</v>
      </c>
      <c r="D37" s="21"/>
      <c r="E37" s="21"/>
      <c r="F37" s="48"/>
      <c r="G37" s="21"/>
      <c r="H37" s="21"/>
      <c r="I37" s="47" t="s">
        <v>17</v>
      </c>
      <c r="J37" s="21"/>
      <c r="K37" s="19"/>
    </row>
    <row r="38" spans="1:11" x14ac:dyDescent="0.25">
      <c r="A38" s="20"/>
      <c r="B38" s="21"/>
      <c r="C38" s="21"/>
      <c r="D38" s="21"/>
      <c r="E38" s="21"/>
      <c r="F38" s="21"/>
      <c r="G38" s="21"/>
      <c r="H38" s="21"/>
      <c r="I38" s="21"/>
      <c r="J38" s="21"/>
      <c r="K38" s="19"/>
    </row>
    <row r="39" spans="1:11" x14ac:dyDescent="0.25">
      <c r="A39" s="20"/>
      <c r="B39" s="21"/>
      <c r="C39" s="21"/>
      <c r="D39" s="21"/>
      <c r="E39" s="21"/>
      <c r="F39" s="21"/>
      <c r="G39" s="21"/>
      <c r="H39" s="21"/>
      <c r="I39" s="21"/>
      <c r="J39" s="21"/>
      <c r="K39" s="19"/>
    </row>
    <row r="40" spans="1:11" x14ac:dyDescent="0.25">
      <c r="A40" s="20"/>
      <c r="B40" s="21"/>
      <c r="C40" s="21"/>
      <c r="D40" s="21"/>
      <c r="E40" s="21"/>
      <c r="F40" s="21"/>
      <c r="G40" s="21"/>
      <c r="H40" s="21"/>
      <c r="I40" s="21"/>
      <c r="J40" s="21"/>
      <c r="K40" s="19"/>
    </row>
  </sheetData>
  <hyperlinks>
    <hyperlink ref="F36" r:id="rId1" display="www.nutechenergy.com" xr:uid="{00000000-0004-0000-0000-000000000000}"/>
    <hyperlink ref="I36" r:id="rId2" xr:uid="{E655E604-D46B-461E-B6FA-BA9F21B567BC}"/>
  </hyperlinks>
  <pageMargins left="0.7" right="0.7" top="0.75" bottom="0.75" header="0.3" footer="0.3"/>
  <pageSetup scale="71" fitToHeight="0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D56"/>
  <sheetViews>
    <sheetView showGridLines="0" view="pageBreakPreview" zoomScale="90" zoomScaleNormal="90" zoomScaleSheetLayoutView="90" workbookViewId="0">
      <selection activeCell="D7" sqref="D7"/>
    </sheetView>
  </sheetViews>
  <sheetFormatPr defaultRowHeight="15" x14ac:dyDescent="0.25"/>
  <cols>
    <col min="1" max="1" width="1.7109375" customWidth="1"/>
    <col min="2" max="3" width="12.7109375" customWidth="1"/>
    <col min="4" max="4" width="13.85546875" customWidth="1"/>
  </cols>
  <sheetData>
    <row r="1" spans="2:30" ht="55.5" customHeight="1" x14ac:dyDescent="0.25"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2:30" x14ac:dyDescent="0.25">
      <c r="B2" s="3" t="s">
        <v>13</v>
      </c>
    </row>
    <row r="3" spans="2:30" x14ac:dyDescent="0.25">
      <c r="B3" t="s">
        <v>1</v>
      </c>
      <c r="D3" s="34" t="str">
        <f>Data!D3</f>
        <v>Hilcorp Energy</v>
      </c>
    </row>
    <row r="4" spans="2:30" x14ac:dyDescent="0.25">
      <c r="B4" t="s">
        <v>68</v>
      </c>
      <c r="D4" s="34" t="str">
        <f>Data!D4</f>
        <v>COST Cook Inlet 1 DST07</v>
      </c>
    </row>
    <row r="5" spans="2:30" x14ac:dyDescent="0.25">
      <c r="B5" t="s">
        <v>6</v>
      </c>
      <c r="D5" s="34" t="str">
        <f>Data!D5</f>
        <v>Alaska</v>
      </c>
    </row>
    <row r="6" spans="2:30" x14ac:dyDescent="0.25">
      <c r="B6" t="s">
        <v>7</v>
      </c>
      <c r="D6" s="109" t="str">
        <f>Data!D6</f>
        <v>55-220-00001</v>
      </c>
    </row>
    <row r="7" spans="2:30" x14ac:dyDescent="0.25">
      <c r="B7" t="s">
        <v>8</v>
      </c>
      <c r="D7" s="109">
        <f>Data!D7</f>
        <v>28164</v>
      </c>
    </row>
    <row r="8" spans="2:30" x14ac:dyDescent="0.25">
      <c r="B8" t="s">
        <v>9</v>
      </c>
      <c r="D8" s="34">
        <f>Data!D8</f>
        <v>44210</v>
      </c>
    </row>
    <row r="10" spans="2:30" x14ac:dyDescent="0.25">
      <c r="B10" s="3" t="s">
        <v>10</v>
      </c>
    </row>
    <row r="11" spans="2:30" x14ac:dyDescent="0.25">
      <c r="B11" s="3"/>
    </row>
    <row r="12" spans="2:30" x14ac:dyDescent="0.25">
      <c r="B12" s="30" t="s">
        <v>116</v>
      </c>
    </row>
    <row r="14" spans="2:30" x14ac:dyDescent="0.25">
      <c r="B14" s="3" t="s">
        <v>19</v>
      </c>
    </row>
    <row r="15" spans="2:30" x14ac:dyDescent="0.25">
      <c r="B15" s="3"/>
    </row>
    <row r="16" spans="2:30" x14ac:dyDescent="0.25">
      <c r="B16" s="31" t="s">
        <v>11</v>
      </c>
    </row>
    <row r="17" spans="2:3" x14ac:dyDescent="0.25">
      <c r="B17" s="31"/>
    </row>
    <row r="18" spans="2:3" x14ac:dyDescent="0.25">
      <c r="B18" s="31" t="s">
        <v>20</v>
      </c>
    </row>
    <row r="19" spans="2:3" x14ac:dyDescent="0.25">
      <c r="B19" s="31"/>
    </row>
    <row r="20" spans="2:3" x14ac:dyDescent="0.25">
      <c r="B20" s="31" t="s">
        <v>21</v>
      </c>
    </row>
    <row r="21" spans="2:3" x14ac:dyDescent="0.25">
      <c r="B21" s="31"/>
    </row>
    <row r="22" spans="2:3" x14ac:dyDescent="0.25">
      <c r="B22" s="31" t="s">
        <v>22</v>
      </c>
    </row>
    <row r="23" spans="2:3" x14ac:dyDescent="0.25">
      <c r="B23" s="31"/>
    </row>
    <row r="24" spans="2:3" x14ac:dyDescent="0.25">
      <c r="B24" s="31" t="s">
        <v>65</v>
      </c>
    </row>
    <row r="25" spans="2:3" x14ac:dyDescent="0.25">
      <c r="B25" s="31"/>
    </row>
    <row r="26" spans="2:3" x14ac:dyDescent="0.25">
      <c r="B26" s="31" t="s">
        <v>28</v>
      </c>
    </row>
    <row r="27" spans="2:3" x14ac:dyDescent="0.25">
      <c r="B27" s="31"/>
      <c r="C27" t="s">
        <v>23</v>
      </c>
    </row>
    <row r="28" spans="2:3" x14ac:dyDescent="0.25">
      <c r="B28" s="31"/>
      <c r="C28" t="s">
        <v>24</v>
      </c>
    </row>
    <row r="29" spans="2:3" x14ac:dyDescent="0.25">
      <c r="B29" s="31"/>
    </row>
    <row r="30" spans="2:3" x14ac:dyDescent="0.25">
      <c r="B30" s="31" t="s">
        <v>25</v>
      </c>
    </row>
    <row r="31" spans="2:3" x14ac:dyDescent="0.25">
      <c r="B31" s="31"/>
      <c r="C31" t="s">
        <v>26</v>
      </c>
    </row>
    <row r="32" spans="2:3" x14ac:dyDescent="0.25">
      <c r="B32" s="31"/>
      <c r="C32" t="s">
        <v>27</v>
      </c>
    </row>
    <row r="34" spans="2:3" x14ac:dyDescent="0.25">
      <c r="B34" s="3" t="s">
        <v>103</v>
      </c>
    </row>
    <row r="35" spans="2:3" x14ac:dyDescent="0.25">
      <c r="B35" s="3"/>
    </row>
    <row r="36" spans="2:3" x14ac:dyDescent="0.25">
      <c r="B36" s="30" t="s">
        <v>104</v>
      </c>
    </row>
    <row r="37" spans="2:3" x14ac:dyDescent="0.25">
      <c r="B37" s="30"/>
      <c r="C37" t="s">
        <v>105</v>
      </c>
    </row>
    <row r="38" spans="2:3" x14ac:dyDescent="0.25">
      <c r="B38" s="30"/>
      <c r="C38" t="s">
        <v>106</v>
      </c>
    </row>
    <row r="40" spans="2:3" x14ac:dyDescent="0.25">
      <c r="B40" s="30" t="s">
        <v>107</v>
      </c>
    </row>
    <row r="41" spans="2:3" x14ac:dyDescent="0.25">
      <c r="B41" s="30"/>
    </row>
    <row r="42" spans="2:3" x14ac:dyDescent="0.25">
      <c r="B42" s="30" t="s">
        <v>108</v>
      </c>
    </row>
    <row r="43" spans="2:3" x14ac:dyDescent="0.25">
      <c r="B43" s="30"/>
    </row>
    <row r="44" spans="2:3" x14ac:dyDescent="0.25">
      <c r="B44" s="30" t="s">
        <v>109</v>
      </c>
    </row>
    <row r="45" spans="2:3" x14ac:dyDescent="0.25">
      <c r="B45" s="30"/>
    </row>
    <row r="46" spans="2:3" x14ac:dyDescent="0.25">
      <c r="B46" s="30" t="s">
        <v>110</v>
      </c>
    </row>
    <row r="47" spans="2:3" x14ac:dyDescent="0.25">
      <c r="B47" s="30"/>
      <c r="C47" t="s">
        <v>111</v>
      </c>
    </row>
    <row r="49" spans="2:2" x14ac:dyDescent="0.25">
      <c r="B49" s="36" t="s">
        <v>12</v>
      </c>
    </row>
    <row r="50" spans="2:2" x14ac:dyDescent="0.25">
      <c r="B50" s="36"/>
    </row>
    <row r="51" spans="2:2" x14ac:dyDescent="0.25">
      <c r="B51" s="32" t="s">
        <v>29</v>
      </c>
    </row>
    <row r="52" spans="2:2" x14ac:dyDescent="0.25">
      <c r="B52" s="32" t="s">
        <v>30</v>
      </c>
    </row>
    <row r="53" spans="2:2" x14ac:dyDescent="0.25">
      <c r="B53" s="32" t="s">
        <v>31</v>
      </c>
    </row>
    <row r="54" spans="2:2" x14ac:dyDescent="0.25">
      <c r="B54" s="32" t="s">
        <v>32</v>
      </c>
    </row>
    <row r="55" spans="2:2" x14ac:dyDescent="0.25">
      <c r="B55" s="32" t="s">
        <v>33</v>
      </c>
    </row>
    <row r="56" spans="2:2" x14ac:dyDescent="0.25">
      <c r="B56" s="32" t="s">
        <v>34</v>
      </c>
    </row>
  </sheetData>
  <pageMargins left="0.7" right="0.7" top="0.75" bottom="0.75" header="0.3" footer="0.3"/>
  <pageSetup scale="4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K62"/>
  <sheetViews>
    <sheetView showGridLines="0" tabSelected="1" view="pageBreakPreview" zoomScale="80" zoomScaleNormal="80" zoomScaleSheetLayoutView="80" zoomScalePageLayoutView="60" workbookViewId="0">
      <selection activeCell="D7" sqref="D7"/>
    </sheetView>
  </sheetViews>
  <sheetFormatPr defaultRowHeight="15" x14ac:dyDescent="0.25"/>
  <cols>
    <col min="1" max="1" width="1.7109375" customWidth="1"/>
    <col min="2" max="2" width="35.5703125" customWidth="1"/>
    <col min="3" max="19" width="12.7109375" customWidth="1"/>
    <col min="20" max="20" width="14.5703125" customWidth="1"/>
    <col min="21" max="21" width="14.42578125" customWidth="1"/>
    <col min="22" max="32" width="12.7109375" customWidth="1"/>
    <col min="33" max="33" width="1.7109375" customWidth="1"/>
    <col min="34" max="43" width="12.7109375" customWidth="1"/>
  </cols>
  <sheetData>
    <row r="1" spans="2:37" ht="55.5" customHeight="1" x14ac:dyDescent="0.25">
      <c r="B1" s="116" t="s">
        <v>18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</row>
    <row r="2" spans="2:37" x14ac:dyDescent="0.25">
      <c r="B2" s="3" t="s">
        <v>13</v>
      </c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9"/>
    </row>
    <row r="3" spans="2:37" x14ac:dyDescent="0.25">
      <c r="B3" t="s">
        <v>1</v>
      </c>
      <c r="D3" s="4" t="s">
        <v>112</v>
      </c>
      <c r="E3" s="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38"/>
    </row>
    <row r="4" spans="2:37" x14ac:dyDescent="0.25">
      <c r="B4" t="s">
        <v>68</v>
      </c>
      <c r="D4" s="4" t="s">
        <v>75</v>
      </c>
      <c r="E4" s="5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38"/>
    </row>
    <row r="5" spans="2:37" x14ac:dyDescent="0.25">
      <c r="B5" t="s">
        <v>6</v>
      </c>
      <c r="D5" s="33" t="s">
        <v>69</v>
      </c>
      <c r="E5" s="5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38"/>
    </row>
    <row r="6" spans="2:37" x14ac:dyDescent="0.25">
      <c r="B6" t="s">
        <v>7</v>
      </c>
      <c r="D6" s="33" t="s">
        <v>113</v>
      </c>
      <c r="E6" s="5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38"/>
    </row>
    <row r="7" spans="2:37" x14ac:dyDescent="0.25">
      <c r="B7" t="s">
        <v>8</v>
      </c>
      <c r="D7" s="33">
        <v>28164</v>
      </c>
      <c r="E7" s="40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38"/>
    </row>
    <row r="8" spans="2:37" x14ac:dyDescent="0.25">
      <c r="B8" t="s">
        <v>9</v>
      </c>
      <c r="D8" s="34">
        <v>44210</v>
      </c>
      <c r="E8" s="40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38"/>
    </row>
    <row r="9" spans="2:37" ht="15.75" thickBot="1" x14ac:dyDescent="0.3"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</row>
    <row r="10" spans="2:37" ht="15.75" thickBot="1" x14ac:dyDescent="0.3">
      <c r="B10" s="112" t="s">
        <v>0</v>
      </c>
      <c r="C10" s="113"/>
      <c r="D10" s="113"/>
      <c r="E10" s="114"/>
      <c r="F10" s="112" t="s">
        <v>50</v>
      </c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4"/>
      <c r="AG10" s="9"/>
    </row>
    <row r="11" spans="2:37" ht="45" customHeight="1" x14ac:dyDescent="0.25">
      <c r="B11" s="10" t="s">
        <v>67</v>
      </c>
      <c r="C11" s="11" t="s">
        <v>2</v>
      </c>
      <c r="D11" s="11" t="s">
        <v>14</v>
      </c>
      <c r="E11" s="12" t="s">
        <v>15</v>
      </c>
      <c r="F11" s="61" t="s">
        <v>35</v>
      </c>
      <c r="G11" s="57" t="s">
        <v>36</v>
      </c>
      <c r="H11" s="63" t="s">
        <v>37</v>
      </c>
      <c r="I11" s="57" t="s">
        <v>38</v>
      </c>
      <c r="J11" s="85" t="s">
        <v>76</v>
      </c>
      <c r="K11" s="58" t="s">
        <v>39</v>
      </c>
      <c r="L11" s="58" t="s">
        <v>60</v>
      </c>
      <c r="M11" s="58" t="s">
        <v>62</v>
      </c>
      <c r="N11" s="81" t="s">
        <v>63</v>
      </c>
      <c r="O11" s="63" t="s">
        <v>40</v>
      </c>
      <c r="P11" s="57" t="s">
        <v>41</v>
      </c>
      <c r="Q11" s="58" t="s">
        <v>72</v>
      </c>
      <c r="R11" s="58" t="s">
        <v>71</v>
      </c>
      <c r="S11" s="58" t="s">
        <v>70</v>
      </c>
      <c r="T11" s="58" t="s">
        <v>73</v>
      </c>
      <c r="U11" s="63" t="s">
        <v>74</v>
      </c>
      <c r="V11" s="57" t="s">
        <v>42</v>
      </c>
      <c r="W11" s="58" t="s">
        <v>43</v>
      </c>
      <c r="X11" s="58" t="s">
        <v>44</v>
      </c>
      <c r="Y11" s="58" t="s">
        <v>89</v>
      </c>
      <c r="Z11" s="58" t="s">
        <v>90</v>
      </c>
      <c r="AA11" s="58" t="s">
        <v>91</v>
      </c>
      <c r="AB11" s="58" t="s">
        <v>92</v>
      </c>
      <c r="AC11" s="58" t="s">
        <v>93</v>
      </c>
      <c r="AD11" s="63" t="s">
        <v>45</v>
      </c>
      <c r="AE11" s="61" t="s">
        <v>46</v>
      </c>
      <c r="AF11" s="72" t="s">
        <v>47</v>
      </c>
      <c r="AG11" s="13"/>
    </row>
    <row r="12" spans="2:37" ht="15.75" thickBot="1" x14ac:dyDescent="0.3">
      <c r="B12" s="14"/>
      <c r="C12" s="15"/>
      <c r="D12" s="15" t="s">
        <v>3</v>
      </c>
      <c r="E12" s="16" t="s">
        <v>3</v>
      </c>
      <c r="F12" s="62" t="s">
        <v>49</v>
      </c>
      <c r="G12" s="14" t="s">
        <v>49</v>
      </c>
      <c r="H12" s="16" t="s">
        <v>49</v>
      </c>
      <c r="I12" s="14" t="s">
        <v>49</v>
      </c>
      <c r="J12" s="86" t="s">
        <v>61</v>
      </c>
      <c r="K12" s="15" t="s">
        <v>49</v>
      </c>
      <c r="L12" s="15" t="s">
        <v>49</v>
      </c>
      <c r="M12" s="15" t="s">
        <v>49</v>
      </c>
      <c r="N12" s="82" t="s">
        <v>49</v>
      </c>
      <c r="O12" s="16" t="s">
        <v>49</v>
      </c>
      <c r="P12" s="14" t="s">
        <v>49</v>
      </c>
      <c r="Q12" s="15" t="s">
        <v>49</v>
      </c>
      <c r="R12" s="15" t="s">
        <v>49</v>
      </c>
      <c r="S12" s="15" t="s">
        <v>49</v>
      </c>
      <c r="T12" s="15" t="s">
        <v>49</v>
      </c>
      <c r="U12" s="16" t="s">
        <v>49</v>
      </c>
      <c r="V12" s="14" t="s">
        <v>49</v>
      </c>
      <c r="W12" s="15" t="s">
        <v>49</v>
      </c>
      <c r="X12" s="15" t="s">
        <v>49</v>
      </c>
      <c r="Y12" s="15" t="s">
        <v>49</v>
      </c>
      <c r="Z12" s="15" t="s">
        <v>49</v>
      </c>
      <c r="AA12" s="15" t="s">
        <v>49</v>
      </c>
      <c r="AB12" s="15" t="s">
        <v>49</v>
      </c>
      <c r="AC12" s="15" t="s">
        <v>49</v>
      </c>
      <c r="AD12" s="16" t="s">
        <v>49</v>
      </c>
      <c r="AE12" s="62" t="s">
        <v>49</v>
      </c>
      <c r="AF12" s="73" t="s">
        <v>48</v>
      </c>
      <c r="AG12" s="17"/>
    </row>
    <row r="13" spans="2:37" x14ac:dyDescent="0.25">
      <c r="B13" s="7" t="s">
        <v>75</v>
      </c>
      <c r="C13" s="95" t="s">
        <v>77</v>
      </c>
      <c r="D13" s="18">
        <v>1356</v>
      </c>
      <c r="E13" s="8">
        <v>1386</v>
      </c>
      <c r="F13" s="93">
        <v>35.6</v>
      </c>
      <c r="G13" s="41">
        <v>2.5</v>
      </c>
      <c r="H13" s="97">
        <v>29.8</v>
      </c>
      <c r="I13" s="94">
        <v>2</v>
      </c>
      <c r="J13" s="87"/>
      <c r="K13" s="87">
        <v>1.47</v>
      </c>
      <c r="L13" s="59"/>
      <c r="M13" s="59"/>
      <c r="N13" s="83"/>
      <c r="O13" s="64">
        <f t="shared" ref="O13:O21" si="0">SUM(I13+K13+L13+M13)</f>
        <v>3.4699999999999998</v>
      </c>
      <c r="P13" s="41"/>
      <c r="Q13" s="59"/>
      <c r="R13" s="59"/>
      <c r="S13" s="59"/>
      <c r="T13" s="59"/>
      <c r="U13" s="64"/>
      <c r="V13" s="120">
        <v>4.9478000000000009</v>
      </c>
      <c r="W13" s="121">
        <v>2.4024000000000001</v>
      </c>
      <c r="X13" s="121">
        <v>3.4034000000000004</v>
      </c>
      <c r="Y13" s="121">
        <v>17.846399999999999</v>
      </c>
      <c r="Z13" s="121"/>
      <c r="AA13" s="121"/>
      <c r="AB13" s="121"/>
      <c r="AC13" s="121"/>
      <c r="AD13" s="97">
        <v>28.6</v>
      </c>
      <c r="AE13" s="74">
        <f t="shared" ref="AE13:AE33" si="1">ABS(SUM(AD13+S13+Q13+O13+H13+G13+F13+R13+T13+U13+P13))</f>
        <v>99.97</v>
      </c>
      <c r="AF13" s="75">
        <v>2.6309896181338845</v>
      </c>
      <c r="AI13" s="115"/>
      <c r="AJ13" s="115"/>
      <c r="AK13" s="115"/>
    </row>
    <row r="14" spans="2:37" x14ac:dyDescent="0.25">
      <c r="B14" s="7" t="s">
        <v>75</v>
      </c>
      <c r="C14" s="79" t="s">
        <v>78</v>
      </c>
      <c r="D14" s="18">
        <v>1390</v>
      </c>
      <c r="E14" s="8">
        <v>1420</v>
      </c>
      <c r="F14" s="93">
        <v>34</v>
      </c>
      <c r="G14" s="94">
        <v>5.3</v>
      </c>
      <c r="H14" s="97">
        <v>34</v>
      </c>
      <c r="I14" s="41">
        <v>0.75</v>
      </c>
      <c r="J14" s="87"/>
      <c r="K14" s="87"/>
      <c r="L14" s="59"/>
      <c r="M14" s="96"/>
      <c r="N14" s="83"/>
      <c r="O14" s="64">
        <f t="shared" si="0"/>
        <v>0.75</v>
      </c>
      <c r="P14" s="41"/>
      <c r="Q14" s="59"/>
      <c r="R14" s="96"/>
      <c r="S14" s="96"/>
      <c r="T14" s="96"/>
      <c r="U14" s="97"/>
      <c r="V14" s="94">
        <v>5.9019999999999992</v>
      </c>
      <c r="W14" s="96">
        <v>3.016</v>
      </c>
      <c r="X14" s="96">
        <v>3.3540000000000001</v>
      </c>
      <c r="Y14" s="96">
        <v>13.728000000000002</v>
      </c>
      <c r="Z14" s="96"/>
      <c r="AA14" s="96"/>
      <c r="AB14" s="96"/>
      <c r="AC14" s="96"/>
      <c r="AD14" s="97">
        <v>26</v>
      </c>
      <c r="AE14" s="74">
        <f t="shared" si="1"/>
        <v>100.05</v>
      </c>
      <c r="AF14" s="75">
        <v>2.6214128198131186</v>
      </c>
      <c r="AI14" s="89"/>
      <c r="AJ14" s="89"/>
      <c r="AK14" s="89"/>
    </row>
    <row r="15" spans="2:37" x14ac:dyDescent="0.25">
      <c r="B15" s="7" t="s">
        <v>75</v>
      </c>
      <c r="C15" s="79" t="s">
        <v>79</v>
      </c>
      <c r="D15" s="18">
        <v>1480</v>
      </c>
      <c r="E15" s="8">
        <v>1510</v>
      </c>
      <c r="F15" s="93">
        <v>36</v>
      </c>
      <c r="G15" s="94">
        <v>6.6</v>
      </c>
      <c r="H15" s="97">
        <v>30.7</v>
      </c>
      <c r="I15" s="41">
        <v>2.15</v>
      </c>
      <c r="J15" s="87"/>
      <c r="K15" s="87"/>
      <c r="L15" s="96"/>
      <c r="M15" s="96"/>
      <c r="N15" s="83"/>
      <c r="O15" s="64">
        <f t="shared" si="0"/>
        <v>2.15</v>
      </c>
      <c r="P15" s="41"/>
      <c r="Q15" s="96"/>
      <c r="R15" s="96"/>
      <c r="S15" s="96"/>
      <c r="T15" s="96"/>
      <c r="U15" s="97"/>
      <c r="V15" s="94">
        <v>5.8746199999999993</v>
      </c>
      <c r="W15" s="96">
        <v>3.4903599999999995</v>
      </c>
      <c r="X15" s="96">
        <v>3.4903599999999995</v>
      </c>
      <c r="Y15" s="96">
        <v>11.72466</v>
      </c>
      <c r="Z15" s="96"/>
      <c r="AA15" s="96"/>
      <c r="AB15" s="96"/>
      <c r="AC15" s="96"/>
      <c r="AD15" s="97">
        <v>24.58</v>
      </c>
      <c r="AE15" s="74">
        <f t="shared" si="1"/>
        <v>100.02999999999999</v>
      </c>
      <c r="AF15" s="75">
        <v>2.6258318802933815</v>
      </c>
      <c r="AI15" s="89"/>
      <c r="AJ15" s="89"/>
      <c r="AK15" s="89"/>
    </row>
    <row r="16" spans="2:37" x14ac:dyDescent="0.25">
      <c r="B16" s="7" t="s">
        <v>75</v>
      </c>
      <c r="C16" s="79" t="s">
        <v>80</v>
      </c>
      <c r="D16" s="18">
        <v>1630</v>
      </c>
      <c r="E16" s="8">
        <v>1660</v>
      </c>
      <c r="F16" s="93">
        <v>19.8</v>
      </c>
      <c r="G16" s="94">
        <v>5</v>
      </c>
      <c r="H16" s="97">
        <v>30.2</v>
      </c>
      <c r="I16" s="41">
        <v>1.56</v>
      </c>
      <c r="J16" s="87"/>
      <c r="K16" s="87">
        <v>0.67</v>
      </c>
      <c r="L16" s="96"/>
      <c r="M16" s="96"/>
      <c r="N16" s="83"/>
      <c r="O16" s="64">
        <f t="shared" si="0"/>
        <v>2.23</v>
      </c>
      <c r="P16" s="41"/>
      <c r="Q16" s="59"/>
      <c r="R16" s="96"/>
      <c r="S16" s="96"/>
      <c r="T16" s="96"/>
      <c r="U16" s="97"/>
      <c r="V16" s="94">
        <v>5.7485999999999997</v>
      </c>
      <c r="W16" s="96">
        <v>1.9304999999999999</v>
      </c>
      <c r="X16" s="96">
        <v>10.4247</v>
      </c>
      <c r="Y16" s="96">
        <v>24.796199999999999</v>
      </c>
      <c r="Z16" s="96"/>
      <c r="AA16" s="96"/>
      <c r="AB16" s="96"/>
      <c r="AC16" s="96"/>
      <c r="AD16" s="97">
        <v>42.9</v>
      </c>
      <c r="AE16" s="74">
        <f t="shared" si="1"/>
        <v>100.13</v>
      </c>
      <c r="AF16" s="75">
        <v>2.610548478847122</v>
      </c>
      <c r="AI16" s="89"/>
      <c r="AJ16" s="89"/>
      <c r="AK16" s="89"/>
    </row>
    <row r="17" spans="2:37" x14ac:dyDescent="0.25">
      <c r="B17" s="7" t="s">
        <v>75</v>
      </c>
      <c r="C17" s="79" t="s">
        <v>81</v>
      </c>
      <c r="D17" s="18">
        <v>1690</v>
      </c>
      <c r="E17" s="8">
        <v>1720</v>
      </c>
      <c r="F17" s="93">
        <v>30.4</v>
      </c>
      <c r="G17" s="94">
        <v>10.4</v>
      </c>
      <c r="H17" s="97">
        <v>8.9</v>
      </c>
      <c r="I17" s="41">
        <v>7.7</v>
      </c>
      <c r="J17" s="87"/>
      <c r="K17" s="87">
        <v>1.03</v>
      </c>
      <c r="L17" s="96"/>
      <c r="M17" s="96"/>
      <c r="N17" s="83"/>
      <c r="O17" s="64">
        <f>SUM(I17+K17+L17+M17+J17+N17)</f>
        <v>8.73</v>
      </c>
      <c r="P17" s="41"/>
      <c r="Q17" s="59"/>
      <c r="R17" s="96"/>
      <c r="S17" s="96"/>
      <c r="T17" s="96">
        <v>2</v>
      </c>
      <c r="U17" s="97"/>
      <c r="V17" s="94">
        <v>6.9251999999999994</v>
      </c>
      <c r="W17" s="96">
        <v>1.2735999999999998</v>
      </c>
      <c r="X17" s="96">
        <v>6.0893999999999995</v>
      </c>
      <c r="Y17" s="96">
        <v>25.511799999999994</v>
      </c>
      <c r="Z17" s="96"/>
      <c r="AA17" s="96"/>
      <c r="AB17" s="96"/>
      <c r="AC17" s="96"/>
      <c r="AD17" s="97">
        <v>39.799999999999997</v>
      </c>
      <c r="AE17" s="74">
        <f t="shared" si="1"/>
        <v>100.22999999999999</v>
      </c>
      <c r="AF17" s="75">
        <v>2.6017004528958978</v>
      </c>
      <c r="AI17" s="89"/>
      <c r="AJ17" s="89"/>
      <c r="AK17" s="89"/>
    </row>
    <row r="18" spans="2:37" x14ac:dyDescent="0.25">
      <c r="B18" s="7" t="s">
        <v>75</v>
      </c>
      <c r="C18" s="79" t="s">
        <v>82</v>
      </c>
      <c r="D18" s="18">
        <v>1780</v>
      </c>
      <c r="E18" s="8">
        <v>1810</v>
      </c>
      <c r="F18" s="93">
        <v>44.1</v>
      </c>
      <c r="G18" s="94">
        <v>14</v>
      </c>
      <c r="H18" s="97">
        <v>21.2</v>
      </c>
      <c r="I18" s="41">
        <v>1.99</v>
      </c>
      <c r="J18" s="87"/>
      <c r="K18" s="87"/>
      <c r="L18" s="59"/>
      <c r="M18" s="96"/>
      <c r="N18" s="83"/>
      <c r="O18" s="64">
        <f t="shared" si="0"/>
        <v>1.99</v>
      </c>
      <c r="P18" s="41"/>
      <c r="Q18" s="59"/>
      <c r="R18" s="96"/>
      <c r="S18" s="96"/>
      <c r="T18" s="96">
        <v>0.95</v>
      </c>
      <c r="U18" s="97"/>
      <c r="V18" s="94">
        <v>1.8584999999999998</v>
      </c>
      <c r="W18" s="96">
        <v>1.6461000000000001</v>
      </c>
      <c r="X18" s="96">
        <v>2.6903999999999999</v>
      </c>
      <c r="Y18" s="96">
        <v>11.505000000000001</v>
      </c>
      <c r="Z18" s="96"/>
      <c r="AA18" s="96"/>
      <c r="AB18" s="96"/>
      <c r="AC18" s="96"/>
      <c r="AD18" s="97">
        <v>17.7</v>
      </c>
      <c r="AE18" s="74">
        <f t="shared" si="1"/>
        <v>99.940000000000012</v>
      </c>
      <c r="AF18" s="75">
        <v>2.6134935634413794</v>
      </c>
      <c r="AI18" s="89"/>
      <c r="AJ18" s="89"/>
      <c r="AK18" s="89"/>
    </row>
    <row r="19" spans="2:37" x14ac:dyDescent="0.25">
      <c r="B19" s="7" t="s">
        <v>75</v>
      </c>
      <c r="C19" s="79" t="s">
        <v>94</v>
      </c>
      <c r="D19" s="18">
        <v>1840</v>
      </c>
      <c r="E19" s="8">
        <v>1870</v>
      </c>
      <c r="F19" s="93">
        <v>42</v>
      </c>
      <c r="G19" s="94">
        <v>9.6999999999999993</v>
      </c>
      <c r="H19" s="97">
        <v>22.6</v>
      </c>
      <c r="I19" s="41">
        <v>0.78</v>
      </c>
      <c r="J19" s="87"/>
      <c r="K19" s="87"/>
      <c r="L19" s="59"/>
      <c r="M19" s="96"/>
      <c r="N19" s="83"/>
      <c r="O19" s="64">
        <f t="shared" si="0"/>
        <v>0.78</v>
      </c>
      <c r="P19" s="41"/>
      <c r="Q19" s="59"/>
      <c r="R19" s="96"/>
      <c r="S19" s="96"/>
      <c r="T19" s="96">
        <v>1.37</v>
      </c>
      <c r="U19" s="97"/>
      <c r="V19" s="94">
        <v>2.2891999999999997</v>
      </c>
      <c r="W19" s="96">
        <v>2.4308000000000005</v>
      </c>
      <c r="X19" s="96">
        <v>4.0591999999999997</v>
      </c>
      <c r="Y19" s="96">
        <v>14.8208</v>
      </c>
      <c r="Z19" s="96"/>
      <c r="AA19" s="96"/>
      <c r="AB19" s="96"/>
      <c r="AC19" s="96"/>
      <c r="AD19" s="97">
        <v>23.6</v>
      </c>
      <c r="AE19" s="74">
        <f t="shared" si="1"/>
        <v>100.05000000000001</v>
      </c>
      <c r="AF19" s="75">
        <v>2.6111447119557796</v>
      </c>
      <c r="AI19" s="89"/>
      <c r="AJ19" s="89"/>
      <c r="AK19" s="89"/>
    </row>
    <row r="20" spans="2:37" x14ac:dyDescent="0.25">
      <c r="B20" s="7" t="s">
        <v>75</v>
      </c>
      <c r="C20" s="95" t="s">
        <v>83</v>
      </c>
      <c r="D20" s="98">
        <v>2020</v>
      </c>
      <c r="E20" s="99">
        <v>2050</v>
      </c>
      <c r="F20" s="93">
        <v>41.5</v>
      </c>
      <c r="G20" s="94">
        <v>9</v>
      </c>
      <c r="H20" s="97">
        <v>26.3</v>
      </c>
      <c r="I20" s="94">
        <v>1.22</v>
      </c>
      <c r="J20" s="87"/>
      <c r="K20" s="87"/>
      <c r="L20" s="59"/>
      <c r="M20" s="96"/>
      <c r="N20" s="83"/>
      <c r="O20" s="64">
        <f t="shared" si="0"/>
        <v>1.22</v>
      </c>
      <c r="P20" s="41"/>
      <c r="Q20" s="59"/>
      <c r="R20" s="96"/>
      <c r="S20" s="96"/>
      <c r="T20" s="96">
        <v>0.9</v>
      </c>
      <c r="U20" s="97"/>
      <c r="V20" s="94">
        <v>2.3616999999999999</v>
      </c>
      <c r="W20" s="96">
        <v>2.2572000000000001</v>
      </c>
      <c r="X20" s="96">
        <v>4.7652000000000001</v>
      </c>
      <c r="Y20" s="96">
        <v>11.5159</v>
      </c>
      <c r="Z20" s="96"/>
      <c r="AA20" s="96"/>
      <c r="AB20" s="96"/>
      <c r="AC20" s="96"/>
      <c r="AD20" s="97">
        <v>20.9</v>
      </c>
      <c r="AE20" s="74">
        <f t="shared" si="1"/>
        <v>99.820000000000007</v>
      </c>
      <c r="AF20" s="75">
        <v>2.6185778910557893</v>
      </c>
      <c r="AI20" s="89"/>
      <c r="AJ20" s="89"/>
      <c r="AK20" s="89"/>
    </row>
    <row r="21" spans="2:37" x14ac:dyDescent="0.25">
      <c r="B21" s="7" t="s">
        <v>75</v>
      </c>
      <c r="C21" s="95" t="s">
        <v>95</v>
      </c>
      <c r="D21" s="98">
        <v>2080</v>
      </c>
      <c r="E21" s="99">
        <v>2110</v>
      </c>
      <c r="F21" s="93">
        <v>42.1</v>
      </c>
      <c r="G21" s="94">
        <v>8.5</v>
      </c>
      <c r="H21" s="97">
        <v>35.4</v>
      </c>
      <c r="I21" s="94">
        <v>0.52</v>
      </c>
      <c r="J21" s="100"/>
      <c r="K21" s="100"/>
      <c r="L21" s="96"/>
      <c r="M21" s="96"/>
      <c r="N21" s="101"/>
      <c r="O21" s="64">
        <f t="shared" si="0"/>
        <v>0.52</v>
      </c>
      <c r="P21" s="41"/>
      <c r="Q21" s="96"/>
      <c r="R21" s="96"/>
      <c r="S21" s="96"/>
      <c r="T21" s="96"/>
      <c r="U21" s="97"/>
      <c r="V21" s="94">
        <v>1.24936</v>
      </c>
      <c r="W21" s="96">
        <v>1.8061400000000001</v>
      </c>
      <c r="X21" s="96">
        <v>3.55796</v>
      </c>
      <c r="Y21" s="96">
        <v>6.9665400000000002</v>
      </c>
      <c r="Z21" s="96"/>
      <c r="AA21" s="96"/>
      <c r="AB21" s="96"/>
      <c r="AC21" s="96"/>
      <c r="AD21" s="97">
        <v>13.58</v>
      </c>
      <c r="AE21" s="74">
        <f t="shared" si="1"/>
        <v>100.1</v>
      </c>
      <c r="AF21" s="75">
        <v>2.6281191095180918</v>
      </c>
      <c r="AI21" s="89"/>
      <c r="AJ21" s="89"/>
      <c r="AK21" s="89"/>
    </row>
    <row r="22" spans="2:37" x14ac:dyDescent="0.25">
      <c r="B22" s="7" t="s">
        <v>75</v>
      </c>
      <c r="C22" s="79" t="s">
        <v>84</v>
      </c>
      <c r="D22" s="18">
        <v>2200</v>
      </c>
      <c r="E22" s="8">
        <v>2230</v>
      </c>
      <c r="F22" s="93">
        <v>16.3</v>
      </c>
      <c r="G22" s="94">
        <v>3.3</v>
      </c>
      <c r="H22" s="97">
        <v>36.799999999999997</v>
      </c>
      <c r="I22" s="94">
        <v>1.1399999999999999</v>
      </c>
      <c r="J22" s="87"/>
      <c r="K22" s="87"/>
      <c r="L22" s="59"/>
      <c r="M22" s="96"/>
      <c r="N22" s="83"/>
      <c r="O22" s="64">
        <f t="shared" ref="O22:O33" si="2">SUM(I22+K22+L22+M22)</f>
        <v>1.1399999999999999</v>
      </c>
      <c r="P22" s="41"/>
      <c r="Q22" s="59">
        <v>1.68</v>
      </c>
      <c r="R22" s="96"/>
      <c r="S22" s="96"/>
      <c r="T22" s="96">
        <v>1.1000000000000001</v>
      </c>
      <c r="U22" s="97"/>
      <c r="V22" s="94">
        <v>2.0732400000000002</v>
      </c>
      <c r="W22" s="96">
        <v>1.35558</v>
      </c>
      <c r="X22" s="96">
        <v>3.90726</v>
      </c>
      <c r="Y22" s="96">
        <v>32.533919999999995</v>
      </c>
      <c r="Z22" s="96"/>
      <c r="AA22" s="96"/>
      <c r="AB22" s="96"/>
      <c r="AC22" s="96"/>
      <c r="AD22" s="97">
        <v>39.869999999999997</v>
      </c>
      <c r="AE22" s="74">
        <f t="shared" si="1"/>
        <v>100.18999999999998</v>
      </c>
      <c r="AF22" s="75">
        <v>2.5857413832889318</v>
      </c>
      <c r="AI22" s="89"/>
      <c r="AJ22" s="89"/>
      <c r="AK22" s="89"/>
    </row>
    <row r="23" spans="2:37" x14ac:dyDescent="0.25">
      <c r="B23" s="7" t="s">
        <v>75</v>
      </c>
      <c r="C23" s="79" t="s">
        <v>85</v>
      </c>
      <c r="D23" s="18">
        <v>2470</v>
      </c>
      <c r="E23" s="8">
        <v>2500</v>
      </c>
      <c r="F23" s="93">
        <v>19.899999999999999</v>
      </c>
      <c r="G23" s="94">
        <v>8.1999999999999993</v>
      </c>
      <c r="H23" s="97">
        <v>15.5</v>
      </c>
      <c r="I23" s="41">
        <v>0.17</v>
      </c>
      <c r="J23" s="87"/>
      <c r="K23" s="87"/>
      <c r="L23" s="59"/>
      <c r="M23" s="96"/>
      <c r="N23" s="83"/>
      <c r="O23" s="64">
        <f t="shared" si="2"/>
        <v>0.17</v>
      </c>
      <c r="P23" s="41"/>
      <c r="Q23" s="59">
        <v>1.07</v>
      </c>
      <c r="R23" s="96"/>
      <c r="S23" s="96"/>
      <c r="T23" s="96"/>
      <c r="U23" s="97"/>
      <c r="V23" s="94">
        <v>17.521800000000002</v>
      </c>
      <c r="W23" s="96">
        <v>9.9179999999999993</v>
      </c>
      <c r="X23" s="96">
        <v>7.0528000000000004</v>
      </c>
      <c r="Y23" s="96">
        <v>20.607400000000002</v>
      </c>
      <c r="Z23" s="96"/>
      <c r="AA23" s="96"/>
      <c r="AB23" s="96"/>
      <c r="AC23" s="96"/>
      <c r="AD23" s="97">
        <v>55.1</v>
      </c>
      <c r="AE23" s="74">
        <f t="shared" si="1"/>
        <v>99.94</v>
      </c>
      <c r="AF23" s="75">
        <v>2.6212458062170194</v>
      </c>
      <c r="AI23" s="89"/>
      <c r="AJ23" s="89"/>
      <c r="AK23" s="89"/>
    </row>
    <row r="24" spans="2:37" x14ac:dyDescent="0.25">
      <c r="B24" s="7" t="s">
        <v>75</v>
      </c>
      <c r="C24" s="95" t="s">
        <v>86</v>
      </c>
      <c r="D24" s="98">
        <v>3010</v>
      </c>
      <c r="E24" s="99">
        <v>3040</v>
      </c>
      <c r="F24" s="93">
        <v>16.100000000000001</v>
      </c>
      <c r="G24" s="94">
        <v>2.4</v>
      </c>
      <c r="H24" s="97">
        <v>44.6</v>
      </c>
      <c r="I24" s="94">
        <v>1.7</v>
      </c>
      <c r="J24" s="87"/>
      <c r="K24" s="87"/>
      <c r="L24" s="59"/>
      <c r="M24" s="96"/>
      <c r="N24" s="83"/>
      <c r="O24" s="64">
        <f t="shared" si="2"/>
        <v>1.7</v>
      </c>
      <c r="P24" s="41"/>
      <c r="Q24" s="59">
        <v>1.08</v>
      </c>
      <c r="R24" s="96"/>
      <c r="S24" s="96"/>
      <c r="T24" s="96">
        <v>1</v>
      </c>
      <c r="U24" s="97"/>
      <c r="V24" s="94">
        <v>1.42459</v>
      </c>
      <c r="W24" s="96">
        <v>2.3853600000000004</v>
      </c>
      <c r="X24" s="96">
        <v>3.2467400000000004</v>
      </c>
      <c r="Y24" s="96">
        <v>26.073310000000003</v>
      </c>
      <c r="Z24" s="96"/>
      <c r="AA24" s="96"/>
      <c r="AB24" s="96"/>
      <c r="AC24" s="96"/>
      <c r="AD24" s="97">
        <v>33.130000000000003</v>
      </c>
      <c r="AE24" s="74">
        <f t="shared" si="1"/>
        <v>100.01000000000002</v>
      </c>
      <c r="AF24" s="75">
        <v>2.5985916643202076</v>
      </c>
      <c r="AI24" s="89"/>
      <c r="AJ24" s="89"/>
      <c r="AK24" s="89"/>
    </row>
    <row r="25" spans="2:37" x14ac:dyDescent="0.25">
      <c r="B25" s="7" t="s">
        <v>75</v>
      </c>
      <c r="C25" s="95" t="s">
        <v>96</v>
      </c>
      <c r="D25" s="98">
        <v>3400</v>
      </c>
      <c r="E25" s="99">
        <v>3430</v>
      </c>
      <c r="F25" s="93">
        <v>20.5</v>
      </c>
      <c r="G25" s="94">
        <v>9.1</v>
      </c>
      <c r="H25" s="97">
        <v>39.4</v>
      </c>
      <c r="I25" s="41">
        <v>4</v>
      </c>
      <c r="J25" s="87"/>
      <c r="K25" s="87"/>
      <c r="L25" s="59"/>
      <c r="M25" s="96"/>
      <c r="N25" s="83"/>
      <c r="O25" s="64">
        <f t="shared" si="2"/>
        <v>4</v>
      </c>
      <c r="P25" s="41"/>
      <c r="Q25" s="96">
        <v>3.55</v>
      </c>
      <c r="R25" s="96">
        <v>0.49</v>
      </c>
      <c r="S25" s="96"/>
      <c r="T25" s="96">
        <v>1.4</v>
      </c>
      <c r="U25" s="97"/>
      <c r="V25" s="94">
        <v>1.2876000000000001</v>
      </c>
      <c r="W25" s="96">
        <v>1.8026400000000002</v>
      </c>
      <c r="X25" s="96">
        <v>1.6953400000000001</v>
      </c>
      <c r="Y25" s="96">
        <v>16.674420000000001</v>
      </c>
      <c r="Z25" s="96"/>
      <c r="AA25" s="96"/>
      <c r="AB25" s="96"/>
      <c r="AC25" s="96"/>
      <c r="AD25" s="97">
        <v>21.46</v>
      </c>
      <c r="AE25" s="74">
        <f t="shared" si="1"/>
        <v>99.899999999999991</v>
      </c>
      <c r="AF25" s="75">
        <v>2.6064814312817104</v>
      </c>
      <c r="AI25" s="89"/>
      <c r="AJ25" s="89"/>
      <c r="AK25" s="89"/>
    </row>
    <row r="26" spans="2:37" x14ac:dyDescent="0.25">
      <c r="B26" s="7" t="s">
        <v>75</v>
      </c>
      <c r="C26" s="79" t="s">
        <v>97</v>
      </c>
      <c r="D26" s="18">
        <v>3460</v>
      </c>
      <c r="E26" s="8">
        <v>3490</v>
      </c>
      <c r="F26" s="93">
        <v>34.200000000000003</v>
      </c>
      <c r="G26" s="94">
        <v>3.5</v>
      </c>
      <c r="H26" s="97">
        <v>47.3</v>
      </c>
      <c r="I26" s="41">
        <v>1.88</v>
      </c>
      <c r="J26" s="87"/>
      <c r="K26" s="87"/>
      <c r="L26" s="59"/>
      <c r="M26" s="96"/>
      <c r="N26" s="83"/>
      <c r="O26" s="64">
        <f t="shared" si="2"/>
        <v>1.88</v>
      </c>
      <c r="P26" s="41"/>
      <c r="Q26" s="59">
        <v>3.45</v>
      </c>
      <c r="R26" s="96"/>
      <c r="S26" s="96"/>
      <c r="T26" s="96"/>
      <c r="U26" s="97"/>
      <c r="V26" s="94">
        <v>1.2357100000000001</v>
      </c>
      <c r="W26" s="96">
        <v>1.3038200000000002</v>
      </c>
      <c r="X26" s="96">
        <v>1.4789600000000001</v>
      </c>
      <c r="Y26" s="96">
        <v>5.7115100000000014</v>
      </c>
      <c r="Z26" s="96"/>
      <c r="AA26" s="96"/>
      <c r="AB26" s="96"/>
      <c r="AC26" s="96"/>
      <c r="AD26" s="97">
        <v>9.73</v>
      </c>
      <c r="AE26" s="74">
        <f t="shared" si="1"/>
        <v>100.06</v>
      </c>
      <c r="AF26" s="75">
        <v>2.6311755116694235</v>
      </c>
      <c r="AI26" s="89"/>
      <c r="AJ26" s="89"/>
      <c r="AK26" s="89"/>
    </row>
    <row r="27" spans="2:37" x14ac:dyDescent="0.25">
      <c r="B27" s="7" t="s">
        <v>75</v>
      </c>
      <c r="C27" s="79" t="s">
        <v>87</v>
      </c>
      <c r="D27" s="18">
        <v>3550</v>
      </c>
      <c r="E27" s="8">
        <v>3580</v>
      </c>
      <c r="F27" s="93">
        <v>39.200000000000003</v>
      </c>
      <c r="G27" s="94">
        <v>6.1</v>
      </c>
      <c r="H27" s="97">
        <v>43.6</v>
      </c>
      <c r="I27" s="94">
        <v>0.31</v>
      </c>
      <c r="J27" s="87"/>
      <c r="K27" s="59"/>
      <c r="L27" s="59"/>
      <c r="M27" s="96"/>
      <c r="N27" s="83"/>
      <c r="O27" s="64">
        <f t="shared" si="2"/>
        <v>0.31</v>
      </c>
      <c r="P27" s="41"/>
      <c r="Q27" s="59">
        <v>1.82</v>
      </c>
      <c r="R27" s="96"/>
      <c r="S27" s="96"/>
      <c r="T27" s="96"/>
      <c r="U27" s="97"/>
      <c r="V27" s="94">
        <v>2.6640000000000006</v>
      </c>
      <c r="W27" s="96">
        <v>2.2050000000000001</v>
      </c>
      <c r="X27" s="96">
        <v>1.7459999999999998</v>
      </c>
      <c r="Y27" s="96">
        <v>2.3850000000000002</v>
      </c>
      <c r="Z27" s="96"/>
      <c r="AA27" s="96"/>
      <c r="AB27" s="96"/>
      <c r="AC27" s="96"/>
      <c r="AD27" s="97">
        <v>9</v>
      </c>
      <c r="AE27" s="74">
        <f t="shared" si="1"/>
        <v>100.03</v>
      </c>
      <c r="AF27" s="75">
        <v>2.6354375624056159</v>
      </c>
      <c r="AI27" s="89"/>
      <c r="AJ27" s="89"/>
      <c r="AK27" s="89"/>
    </row>
    <row r="28" spans="2:37" x14ac:dyDescent="0.25">
      <c r="B28" s="7" t="s">
        <v>75</v>
      </c>
      <c r="C28" s="79" t="s">
        <v>98</v>
      </c>
      <c r="D28" s="18">
        <v>3670</v>
      </c>
      <c r="E28" s="8">
        <v>3700</v>
      </c>
      <c r="F28" s="93">
        <v>26.7</v>
      </c>
      <c r="G28" s="94">
        <v>4.4000000000000004</v>
      </c>
      <c r="H28" s="97">
        <v>35.799999999999997</v>
      </c>
      <c r="I28" s="41">
        <v>1.36</v>
      </c>
      <c r="J28" s="87"/>
      <c r="K28" s="87"/>
      <c r="L28" s="59"/>
      <c r="M28" s="96"/>
      <c r="N28" s="83"/>
      <c r="O28" s="64">
        <f t="shared" si="2"/>
        <v>1.36</v>
      </c>
      <c r="P28" s="41"/>
      <c r="Q28" s="59">
        <v>5.05</v>
      </c>
      <c r="R28" s="96"/>
      <c r="S28" s="96"/>
      <c r="T28" s="96"/>
      <c r="U28" s="97"/>
      <c r="V28" s="94">
        <v>4.2991999999999999</v>
      </c>
      <c r="W28" s="96">
        <v>4.7022500000000003</v>
      </c>
      <c r="X28" s="96">
        <v>2.84822</v>
      </c>
      <c r="Y28" s="96">
        <v>15.02033</v>
      </c>
      <c r="Z28" s="96"/>
      <c r="AA28" s="96"/>
      <c r="AB28" s="96"/>
      <c r="AC28" s="96"/>
      <c r="AD28" s="97">
        <v>26.87</v>
      </c>
      <c r="AE28" s="74">
        <f t="shared" si="1"/>
        <v>100.18</v>
      </c>
      <c r="AF28" s="75">
        <v>2.6234448587832153</v>
      </c>
      <c r="AI28" s="89"/>
      <c r="AJ28" s="89"/>
      <c r="AK28" s="89"/>
    </row>
    <row r="29" spans="2:37" x14ac:dyDescent="0.25">
      <c r="B29" s="7" t="s">
        <v>75</v>
      </c>
      <c r="C29" s="79" t="s">
        <v>88</v>
      </c>
      <c r="D29" s="18">
        <v>3970</v>
      </c>
      <c r="E29" s="8">
        <v>4000</v>
      </c>
      <c r="F29" s="93">
        <v>28.7</v>
      </c>
      <c r="G29" s="94">
        <v>4.7</v>
      </c>
      <c r="H29" s="97">
        <v>37.5</v>
      </c>
      <c r="I29" s="94">
        <v>1.35</v>
      </c>
      <c r="J29" s="87"/>
      <c r="K29" s="87"/>
      <c r="L29" s="59"/>
      <c r="M29" s="96"/>
      <c r="N29" s="83"/>
      <c r="O29" s="64">
        <f t="shared" si="2"/>
        <v>1.35</v>
      </c>
      <c r="P29" s="41"/>
      <c r="Q29" s="59">
        <v>8.66</v>
      </c>
      <c r="R29" s="96"/>
      <c r="S29" s="96"/>
      <c r="T29" s="96"/>
      <c r="U29" s="97"/>
      <c r="V29" s="94">
        <v>3.3529999999999998</v>
      </c>
      <c r="W29" s="96">
        <v>3.6404000000000001</v>
      </c>
      <c r="X29" s="96">
        <v>1.3603599999999998</v>
      </c>
      <c r="Y29" s="96">
        <v>10.806239999999999</v>
      </c>
      <c r="Z29" s="96"/>
      <c r="AA29" s="96"/>
      <c r="AB29" s="96"/>
      <c r="AC29" s="96"/>
      <c r="AD29" s="97">
        <v>19.16</v>
      </c>
      <c r="AE29" s="74">
        <f t="shared" si="1"/>
        <v>100.07000000000001</v>
      </c>
      <c r="AF29" s="75">
        <v>2.6264713790548622</v>
      </c>
      <c r="AI29" s="89"/>
      <c r="AJ29" s="89"/>
      <c r="AK29" s="89"/>
    </row>
    <row r="30" spans="2:37" x14ac:dyDescent="0.25">
      <c r="B30" s="7" t="s">
        <v>75</v>
      </c>
      <c r="C30" s="79" t="s">
        <v>99</v>
      </c>
      <c r="D30" s="18">
        <v>6490</v>
      </c>
      <c r="E30" s="8">
        <v>6520</v>
      </c>
      <c r="F30" s="93">
        <v>21</v>
      </c>
      <c r="G30" s="94">
        <v>5</v>
      </c>
      <c r="H30" s="97">
        <v>27</v>
      </c>
      <c r="I30" s="41">
        <v>1.4</v>
      </c>
      <c r="J30" s="87"/>
      <c r="K30" s="87"/>
      <c r="L30" s="96"/>
      <c r="M30" s="59"/>
      <c r="N30" s="83"/>
      <c r="O30" s="64">
        <f t="shared" si="2"/>
        <v>1.4</v>
      </c>
      <c r="P30" s="41"/>
      <c r="Q30" s="59">
        <v>8.1</v>
      </c>
      <c r="R30" s="96"/>
      <c r="S30" s="96"/>
      <c r="T30" s="96">
        <v>1</v>
      </c>
      <c r="U30" s="97"/>
      <c r="V30" s="94">
        <v>3.9744000000000002</v>
      </c>
      <c r="W30" s="96">
        <v>4.5999999999999996</v>
      </c>
      <c r="X30" s="96">
        <v>2.8703999999999996</v>
      </c>
      <c r="Y30" s="96">
        <v>25.3552</v>
      </c>
      <c r="Z30" s="96"/>
      <c r="AA30" s="96"/>
      <c r="AB30" s="96"/>
      <c r="AC30" s="96"/>
      <c r="AD30" s="97">
        <v>36.799999999999997</v>
      </c>
      <c r="AE30" s="74">
        <f t="shared" si="1"/>
        <v>100.3</v>
      </c>
      <c r="AF30" s="75">
        <v>2.6007916610005597</v>
      </c>
      <c r="AI30" s="89"/>
      <c r="AJ30" s="89"/>
      <c r="AK30" s="89"/>
    </row>
    <row r="31" spans="2:37" x14ac:dyDescent="0.25">
      <c r="B31" s="7" t="s">
        <v>75</v>
      </c>
      <c r="C31" s="79" t="s">
        <v>100</v>
      </c>
      <c r="D31" s="18">
        <v>6550</v>
      </c>
      <c r="E31" s="8">
        <v>6580</v>
      </c>
      <c r="F31" s="93">
        <v>16.100000000000001</v>
      </c>
      <c r="G31" s="94">
        <v>6.5</v>
      </c>
      <c r="H31" s="97">
        <v>26.6</v>
      </c>
      <c r="I31" s="41">
        <v>3.84</v>
      </c>
      <c r="J31" s="87"/>
      <c r="K31" s="87"/>
      <c r="L31" s="96"/>
      <c r="M31" s="59"/>
      <c r="N31" s="83"/>
      <c r="O31" s="64">
        <f t="shared" si="2"/>
        <v>3.84</v>
      </c>
      <c r="P31" s="41"/>
      <c r="Q31" s="59">
        <v>10.5</v>
      </c>
      <c r="R31" s="96">
        <v>1</v>
      </c>
      <c r="S31" s="96"/>
      <c r="T31" s="96">
        <v>0.78</v>
      </c>
      <c r="U31" s="97"/>
      <c r="V31" s="94">
        <v>3.7823000000000002</v>
      </c>
      <c r="W31" s="96">
        <v>3.4700000000000006</v>
      </c>
      <c r="X31" s="96">
        <v>2.0473000000000003</v>
      </c>
      <c r="Y31" s="96">
        <v>25.400400000000001</v>
      </c>
      <c r="Z31" s="96"/>
      <c r="AA31" s="96"/>
      <c r="AB31" s="96"/>
      <c r="AC31" s="96"/>
      <c r="AD31" s="97">
        <v>34.700000000000003</v>
      </c>
      <c r="AE31" s="74">
        <f t="shared" si="1"/>
        <v>100.02000000000001</v>
      </c>
      <c r="AF31" s="75">
        <v>2.6026423930185314</v>
      </c>
      <c r="AI31" s="107"/>
      <c r="AJ31" s="107"/>
      <c r="AK31" s="107"/>
    </row>
    <row r="32" spans="2:37" x14ac:dyDescent="0.25">
      <c r="B32" s="7" t="s">
        <v>75</v>
      </c>
      <c r="C32" s="79" t="s">
        <v>101</v>
      </c>
      <c r="D32" s="18">
        <v>11860</v>
      </c>
      <c r="E32" s="8">
        <v>11890</v>
      </c>
      <c r="F32" s="50">
        <v>15.2</v>
      </c>
      <c r="G32" s="41">
        <v>4.8</v>
      </c>
      <c r="H32" s="97">
        <v>34.1</v>
      </c>
      <c r="I32" s="41">
        <v>3.52</v>
      </c>
      <c r="J32" s="87"/>
      <c r="K32" s="87"/>
      <c r="L32" s="59"/>
      <c r="M32" s="59"/>
      <c r="N32" s="83"/>
      <c r="O32" s="64">
        <f t="shared" si="2"/>
        <v>3.52</v>
      </c>
      <c r="P32" s="41"/>
      <c r="Q32" s="59">
        <v>7.2</v>
      </c>
      <c r="R32" s="96">
        <v>2.73</v>
      </c>
      <c r="S32" s="96"/>
      <c r="T32" s="96">
        <v>4.2</v>
      </c>
      <c r="U32" s="97"/>
      <c r="V32" s="94">
        <v>2.1713999999999998</v>
      </c>
      <c r="W32" s="96">
        <v>2.0304000000000002</v>
      </c>
      <c r="X32" s="96">
        <v>2.3970000000000002</v>
      </c>
      <c r="Y32" s="96">
        <v>21.601199999999995</v>
      </c>
      <c r="Z32" s="96"/>
      <c r="AA32" s="96"/>
      <c r="AB32" s="96"/>
      <c r="AC32" s="96"/>
      <c r="AD32" s="97">
        <v>28.2</v>
      </c>
      <c r="AE32" s="74">
        <f t="shared" si="1"/>
        <v>99.950000000000017</v>
      </c>
      <c r="AF32" s="75">
        <v>2.5969530575712394</v>
      </c>
      <c r="AI32" s="89"/>
      <c r="AJ32" s="89"/>
      <c r="AK32" s="89"/>
    </row>
    <row r="33" spans="2:37" ht="15.75" thickBot="1" x14ac:dyDescent="0.3">
      <c r="B33" s="42" t="s">
        <v>75</v>
      </c>
      <c r="C33" s="103" t="s">
        <v>102</v>
      </c>
      <c r="D33" s="43">
        <v>12160</v>
      </c>
      <c r="E33" s="44">
        <v>12190</v>
      </c>
      <c r="F33" s="110">
        <v>17.7</v>
      </c>
      <c r="G33" s="45">
        <v>4</v>
      </c>
      <c r="H33" s="65">
        <v>31.5</v>
      </c>
      <c r="I33" s="45">
        <v>1.9</v>
      </c>
      <c r="J33" s="88"/>
      <c r="K33" s="88"/>
      <c r="L33" s="60"/>
      <c r="M33" s="60"/>
      <c r="N33" s="84"/>
      <c r="O33" s="65">
        <f t="shared" si="2"/>
        <v>1.9</v>
      </c>
      <c r="P33" s="45"/>
      <c r="Q33" s="60">
        <v>6.2</v>
      </c>
      <c r="R33" s="106">
        <v>1.94</v>
      </c>
      <c r="S33" s="106"/>
      <c r="T33" s="106">
        <v>4.2</v>
      </c>
      <c r="U33" s="105"/>
      <c r="V33" s="123">
        <v>3.5316000000000005</v>
      </c>
      <c r="W33" s="106">
        <v>3.5316000000000005</v>
      </c>
      <c r="X33" s="106">
        <v>4.3491000000000009</v>
      </c>
      <c r="Y33" s="106">
        <v>21.287699999999997</v>
      </c>
      <c r="Z33" s="106"/>
      <c r="AA33" s="106"/>
      <c r="AB33" s="106"/>
      <c r="AC33" s="106"/>
      <c r="AD33" s="105">
        <v>32.700000000000003</v>
      </c>
      <c r="AE33" s="74">
        <f t="shared" si="1"/>
        <v>100.14000000000001</v>
      </c>
      <c r="AF33" s="76">
        <v>2.5980064004732921</v>
      </c>
      <c r="AI33" s="89"/>
      <c r="AJ33" s="89"/>
      <c r="AK33" s="89"/>
    </row>
    <row r="34" spans="2:37" ht="15.75" thickBot="1" x14ac:dyDescent="0.3"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104"/>
      <c r="AF34" s="6"/>
    </row>
    <row r="35" spans="2:37" ht="15.75" thickBot="1" x14ac:dyDescent="0.3">
      <c r="B35" s="112" t="s">
        <v>0</v>
      </c>
      <c r="C35" s="113"/>
      <c r="D35" s="113"/>
      <c r="E35" s="114"/>
      <c r="F35" s="118" t="s">
        <v>51</v>
      </c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9"/>
      <c r="AG35" s="9"/>
    </row>
    <row r="36" spans="2:37" ht="45" customHeight="1" x14ac:dyDescent="0.25">
      <c r="B36" s="10" t="s">
        <v>67</v>
      </c>
      <c r="C36" s="11" t="s">
        <v>2</v>
      </c>
      <c r="D36" s="11" t="s">
        <v>14</v>
      </c>
      <c r="E36" s="12" t="s">
        <v>15</v>
      </c>
      <c r="F36" s="61" t="s">
        <v>35</v>
      </c>
      <c r="G36" s="57" t="s">
        <v>36</v>
      </c>
      <c r="H36" s="63" t="s">
        <v>37</v>
      </c>
      <c r="I36" s="57" t="s">
        <v>38</v>
      </c>
      <c r="J36" s="85" t="s">
        <v>76</v>
      </c>
      <c r="K36" s="58" t="s">
        <v>39</v>
      </c>
      <c r="L36" s="58" t="s">
        <v>60</v>
      </c>
      <c r="M36" s="58" t="s">
        <v>62</v>
      </c>
      <c r="N36" s="81" t="s">
        <v>63</v>
      </c>
      <c r="O36" s="63" t="s">
        <v>40</v>
      </c>
      <c r="P36" s="57" t="s">
        <v>41</v>
      </c>
      <c r="Q36" s="58" t="s">
        <v>72</v>
      </c>
      <c r="R36" s="58" t="s">
        <v>71</v>
      </c>
      <c r="S36" s="58" t="s">
        <v>70</v>
      </c>
      <c r="T36" s="58" t="s">
        <v>73</v>
      </c>
      <c r="U36" s="63" t="s">
        <v>74</v>
      </c>
      <c r="V36" s="57" t="s">
        <v>42</v>
      </c>
      <c r="W36" s="58" t="s">
        <v>43</v>
      </c>
      <c r="X36" s="58" t="s">
        <v>44</v>
      </c>
      <c r="Y36" s="111" t="s">
        <v>89</v>
      </c>
      <c r="Z36" s="111" t="s">
        <v>90</v>
      </c>
      <c r="AA36" s="111" t="s">
        <v>91</v>
      </c>
      <c r="AB36" s="111" t="s">
        <v>92</v>
      </c>
      <c r="AC36" s="111" t="s">
        <v>93</v>
      </c>
      <c r="AD36" s="63" t="s">
        <v>45</v>
      </c>
      <c r="AE36" s="69" t="s">
        <v>46</v>
      </c>
      <c r="AF36" s="61" t="s">
        <v>59</v>
      </c>
      <c r="AG36" s="13"/>
    </row>
    <row r="37" spans="2:37" ht="15.75" thickBot="1" x14ac:dyDescent="0.3">
      <c r="B37" s="14"/>
      <c r="C37" s="15"/>
      <c r="D37" s="15" t="s">
        <v>3</v>
      </c>
      <c r="E37" s="16" t="s">
        <v>3</v>
      </c>
      <c r="F37" s="62" t="s">
        <v>52</v>
      </c>
      <c r="G37" s="14" t="s">
        <v>52</v>
      </c>
      <c r="H37" s="16" t="s">
        <v>52</v>
      </c>
      <c r="I37" s="14" t="s">
        <v>52</v>
      </c>
      <c r="J37" s="86" t="s">
        <v>52</v>
      </c>
      <c r="K37" s="15" t="s">
        <v>52</v>
      </c>
      <c r="L37" s="15" t="s">
        <v>52</v>
      </c>
      <c r="M37" s="15" t="s">
        <v>52</v>
      </c>
      <c r="N37" s="82" t="s">
        <v>52</v>
      </c>
      <c r="O37" s="16" t="s">
        <v>52</v>
      </c>
      <c r="P37" s="14" t="s">
        <v>52</v>
      </c>
      <c r="Q37" s="15" t="s">
        <v>52</v>
      </c>
      <c r="R37" s="15" t="s">
        <v>52</v>
      </c>
      <c r="S37" s="15" t="s">
        <v>52</v>
      </c>
      <c r="T37" s="15" t="s">
        <v>52</v>
      </c>
      <c r="U37" s="16" t="s">
        <v>52</v>
      </c>
      <c r="V37" s="14" t="s">
        <v>52</v>
      </c>
      <c r="W37" s="15" t="s">
        <v>52</v>
      </c>
      <c r="X37" s="15" t="s">
        <v>52</v>
      </c>
      <c r="Y37" s="15" t="s">
        <v>52</v>
      </c>
      <c r="Z37" s="15" t="s">
        <v>52</v>
      </c>
      <c r="AA37" s="15" t="s">
        <v>52</v>
      </c>
      <c r="AB37" s="15" t="s">
        <v>52</v>
      </c>
      <c r="AC37" s="15" t="s">
        <v>52</v>
      </c>
      <c r="AD37" s="16" t="s">
        <v>52</v>
      </c>
      <c r="AE37" s="70" t="s">
        <v>52</v>
      </c>
      <c r="AF37" s="62" t="s">
        <v>52</v>
      </c>
      <c r="AG37" s="17"/>
    </row>
    <row r="38" spans="2:37" x14ac:dyDescent="0.25">
      <c r="B38" s="7" t="s">
        <v>75</v>
      </c>
      <c r="C38" s="79" t="s">
        <v>77</v>
      </c>
      <c r="D38" s="18">
        <v>1356</v>
      </c>
      <c r="E38" s="8">
        <v>1386</v>
      </c>
      <c r="F38" s="50">
        <v>35.35522181392767</v>
      </c>
      <c r="G38" s="41">
        <v>2.5751263717020034</v>
      </c>
      <c r="H38" s="64">
        <v>29.82015921140971</v>
      </c>
      <c r="I38" s="83">
        <v>1.9422724368114004</v>
      </c>
      <c r="J38" s="83"/>
      <c r="K38" s="83">
        <v>0.97694832153100708</v>
      </c>
      <c r="L38" s="59"/>
      <c r="M38" s="83"/>
      <c r="N38" s="83"/>
      <c r="O38" s="64">
        <f>SUM(I38+J38+K38+L38+M38+N38)</f>
        <v>2.9192207583424077</v>
      </c>
      <c r="P38" s="41"/>
      <c r="Q38" s="59"/>
      <c r="R38" s="59"/>
      <c r="S38" s="59"/>
      <c r="T38" s="59"/>
      <c r="U38" s="102"/>
      <c r="V38" s="120">
        <v>5.0082757260265893</v>
      </c>
      <c r="W38" s="121">
        <v>2.1802021498190292</v>
      </c>
      <c r="X38" s="121">
        <v>3.354680586332027</v>
      </c>
      <c r="Y38" s="121">
        <v>18.787113382440548</v>
      </c>
      <c r="Z38" s="121"/>
      <c r="AA38" s="121"/>
      <c r="AB38" s="121"/>
      <c r="AC38" s="122"/>
      <c r="AD38" s="64">
        <f>SUM(V38:AC38)</f>
        <v>29.330271844618196</v>
      </c>
      <c r="AE38" s="77">
        <f>ABS(SUM(AD38+S38+Q38+O38+H38+G38+F38+R38+T38+U38+P38))</f>
        <v>99.999999999999986</v>
      </c>
      <c r="AF38" s="90"/>
      <c r="AI38" s="115"/>
      <c r="AJ38" s="115"/>
      <c r="AK38" s="115"/>
    </row>
    <row r="39" spans="2:37" x14ac:dyDescent="0.25">
      <c r="B39" s="7" t="s">
        <v>75</v>
      </c>
      <c r="C39" s="79" t="s">
        <v>78</v>
      </c>
      <c r="D39" s="18">
        <v>1390</v>
      </c>
      <c r="E39" s="8">
        <v>1420</v>
      </c>
      <c r="F39" s="50">
        <v>33.616412877955746</v>
      </c>
      <c r="G39" s="41">
        <v>5.435046838619642</v>
      </c>
      <c r="H39" s="64">
        <v>33.872050998700651</v>
      </c>
      <c r="I39" s="83">
        <v>0.72512069236962273</v>
      </c>
      <c r="J39" s="83"/>
      <c r="K39" s="83"/>
      <c r="L39" s="59"/>
      <c r="M39" s="83"/>
      <c r="N39" s="83"/>
      <c r="O39" s="64">
        <f t="shared" ref="O39:O58" si="3">SUM(I39+J39+K39+L39+M39+N39)</f>
        <v>0.72512069236962273</v>
      </c>
      <c r="P39" s="41"/>
      <c r="Q39" s="59"/>
      <c r="R39" s="59"/>
      <c r="S39" s="59"/>
      <c r="T39" s="59"/>
      <c r="U39" s="64"/>
      <c r="V39" s="41">
        <v>5.9476332843336097</v>
      </c>
      <c r="W39" s="59">
        <v>2.7249068791660598</v>
      </c>
      <c r="X39" s="59">
        <v>3.2913201068578815</v>
      </c>
      <c r="Y39" s="59">
        <v>14.387508321996798</v>
      </c>
      <c r="Z39" s="59"/>
      <c r="AA39" s="59"/>
      <c r="AB39" s="59"/>
      <c r="AC39" s="79"/>
      <c r="AD39" s="64">
        <f t="shared" ref="AD39:AD58" si="4">SUM(V39:AC39)</f>
        <v>26.351368592354348</v>
      </c>
      <c r="AE39" s="77">
        <f t="shared" ref="AE39:AE58" si="5">ABS(SUM(AD39+S39+Q39+O39+H39+G39+F39+R39+T39+U39+P39))</f>
        <v>100</v>
      </c>
      <c r="AF39" s="91"/>
      <c r="AI39" s="89"/>
      <c r="AJ39" s="89"/>
      <c r="AK39" s="89"/>
    </row>
    <row r="40" spans="2:37" x14ac:dyDescent="0.25">
      <c r="B40" s="7" t="s">
        <v>75</v>
      </c>
      <c r="C40" s="79" t="s">
        <v>79</v>
      </c>
      <c r="D40" s="18">
        <v>1480</v>
      </c>
      <c r="E40" s="8">
        <v>1510</v>
      </c>
      <c r="F40" s="50">
        <v>35.660980079772948</v>
      </c>
      <c r="G40" s="41">
        <v>6.7809365252797225</v>
      </c>
      <c r="H40" s="64">
        <v>30.642152876953194</v>
      </c>
      <c r="I40" s="83">
        <v>2.0825997745439357</v>
      </c>
      <c r="J40" s="83"/>
      <c r="K40" s="83"/>
      <c r="L40" s="59"/>
      <c r="M40" s="83"/>
      <c r="N40" s="83"/>
      <c r="O40" s="64">
        <f t="shared" si="3"/>
        <v>2.0825997745439357</v>
      </c>
      <c r="P40" s="41"/>
      <c r="Q40" s="59"/>
      <c r="R40" s="59"/>
      <c r="S40" s="59"/>
      <c r="T40" s="59"/>
      <c r="U40" s="64"/>
      <c r="V40" s="41">
        <v>5.9312069766028275</v>
      </c>
      <c r="W40" s="59">
        <v>3.1594309850840627</v>
      </c>
      <c r="X40" s="59">
        <v>3.4315917066456114</v>
      </c>
      <c r="Y40" s="59">
        <v>12.311101075117703</v>
      </c>
      <c r="Z40" s="59"/>
      <c r="AA40" s="59"/>
      <c r="AB40" s="59"/>
      <c r="AC40" s="79"/>
      <c r="AD40" s="64">
        <f t="shared" si="4"/>
        <v>24.833330743450205</v>
      </c>
      <c r="AE40" s="77">
        <f t="shared" si="5"/>
        <v>100</v>
      </c>
      <c r="AF40" s="91"/>
      <c r="AI40" s="89"/>
      <c r="AJ40" s="89"/>
      <c r="AK40" s="89"/>
    </row>
    <row r="41" spans="2:37" x14ac:dyDescent="0.25">
      <c r="B41" s="7" t="s">
        <v>75</v>
      </c>
      <c r="C41" s="79" t="s">
        <v>80</v>
      </c>
      <c r="D41" s="18">
        <v>1630</v>
      </c>
      <c r="E41" s="8">
        <v>1660</v>
      </c>
      <c r="F41" s="50">
        <v>19.479906265693479</v>
      </c>
      <c r="G41" s="41">
        <v>5.1020727434904538</v>
      </c>
      <c r="H41" s="64">
        <v>29.93772128976935</v>
      </c>
      <c r="I41" s="83">
        <v>1.5008001137272509</v>
      </c>
      <c r="J41" s="83"/>
      <c r="K41" s="83">
        <v>0.44111026393657243</v>
      </c>
      <c r="L41" s="59"/>
      <c r="M41" s="83"/>
      <c r="N41" s="83"/>
      <c r="O41" s="64">
        <f t="shared" si="3"/>
        <v>1.9419103776638234</v>
      </c>
      <c r="P41" s="41"/>
      <c r="Q41" s="59"/>
      <c r="R41" s="59"/>
      <c r="S41" s="59"/>
      <c r="T41" s="59"/>
      <c r="U41" s="64"/>
      <c r="V41" s="41">
        <v>5.7644289291231274</v>
      </c>
      <c r="W41" s="59">
        <v>1.7355588901374317</v>
      </c>
      <c r="X41" s="59">
        <v>10.17934540058134</v>
      </c>
      <c r="Y41" s="59">
        <v>25.859056103541</v>
      </c>
      <c r="Z41" s="59"/>
      <c r="AA41" s="59"/>
      <c r="AB41" s="59"/>
      <c r="AC41" s="79"/>
      <c r="AD41" s="64">
        <f t="shared" si="4"/>
        <v>43.538389323382901</v>
      </c>
      <c r="AE41" s="77">
        <f t="shared" si="5"/>
        <v>100</v>
      </c>
      <c r="AF41" s="91"/>
      <c r="AI41" s="89"/>
      <c r="AJ41" s="89"/>
      <c r="AK41" s="89"/>
    </row>
    <row r="42" spans="2:37" x14ac:dyDescent="0.25">
      <c r="B42" s="7" t="s">
        <v>75</v>
      </c>
      <c r="C42" s="79" t="s">
        <v>81</v>
      </c>
      <c r="D42" s="18">
        <v>1690</v>
      </c>
      <c r="E42" s="8">
        <v>1720</v>
      </c>
      <c r="F42" s="50">
        <v>29.777434078237146</v>
      </c>
      <c r="G42" s="41">
        <v>10.565790544806568</v>
      </c>
      <c r="H42" s="64">
        <v>8.7840302023116763</v>
      </c>
      <c r="I42" s="83">
        <v>7.3753221786564032</v>
      </c>
      <c r="J42" s="83"/>
      <c r="K42" s="83">
        <v>0.67515206602661726</v>
      </c>
      <c r="L42" s="59"/>
      <c r="M42" s="83"/>
      <c r="N42" s="83"/>
      <c r="O42" s="64">
        <f t="shared" si="3"/>
        <v>8.05047424468302</v>
      </c>
      <c r="P42" s="41"/>
      <c r="Q42" s="59"/>
      <c r="R42" s="59"/>
      <c r="S42" s="59"/>
      <c r="T42" s="59">
        <v>2.3597547938794388</v>
      </c>
      <c r="U42" s="64"/>
      <c r="V42" s="41">
        <v>6.9138274186274149</v>
      </c>
      <c r="W42" s="59">
        <v>1.1399731296666686</v>
      </c>
      <c r="X42" s="59">
        <v>5.920014953570937</v>
      </c>
      <c r="Y42" s="59">
        <v>26.488700634217121</v>
      </c>
      <c r="Z42" s="59"/>
      <c r="AA42" s="59"/>
      <c r="AB42" s="59"/>
      <c r="AC42" s="79"/>
      <c r="AD42" s="64">
        <f t="shared" si="4"/>
        <v>40.462516136082144</v>
      </c>
      <c r="AE42" s="77">
        <f t="shared" si="5"/>
        <v>99.999999999999986</v>
      </c>
      <c r="AF42" s="91"/>
      <c r="AI42" s="89"/>
      <c r="AJ42" s="89"/>
      <c r="AK42" s="89"/>
    </row>
    <row r="43" spans="2:37" x14ac:dyDescent="0.25">
      <c r="B43" s="7" t="s">
        <v>75</v>
      </c>
      <c r="C43" s="79" t="s">
        <v>82</v>
      </c>
      <c r="D43" s="18">
        <v>1780</v>
      </c>
      <c r="E43" s="8">
        <v>1810</v>
      </c>
      <c r="F43" s="50">
        <v>43.518588944976358</v>
      </c>
      <c r="G43" s="41">
        <v>14.329110142476608</v>
      </c>
      <c r="H43" s="64">
        <v>21.079592068913307</v>
      </c>
      <c r="I43" s="83">
        <v>1.9202858213999787</v>
      </c>
      <c r="J43" s="83"/>
      <c r="K43" s="83"/>
      <c r="L43" s="59"/>
      <c r="M43" s="83"/>
      <c r="N43" s="83"/>
      <c r="O43" s="64">
        <f t="shared" si="3"/>
        <v>1.9202858213999787</v>
      </c>
      <c r="P43" s="41"/>
      <c r="Q43" s="59"/>
      <c r="R43" s="59"/>
      <c r="S43" s="59"/>
      <c r="T43" s="59">
        <v>1.1292315777054005</v>
      </c>
      <c r="U43" s="64"/>
      <c r="V43" s="41">
        <v>1.8692668630623772</v>
      </c>
      <c r="W43" s="59">
        <v>1.4843636370721933</v>
      </c>
      <c r="X43" s="59">
        <v>2.6350428545826703</v>
      </c>
      <c r="Y43" s="59">
        <v>12.034518089811115</v>
      </c>
      <c r="Z43" s="59"/>
      <c r="AA43" s="59"/>
      <c r="AB43" s="59"/>
      <c r="AC43" s="79"/>
      <c r="AD43" s="64">
        <f t="shared" si="4"/>
        <v>18.023191444528358</v>
      </c>
      <c r="AE43" s="77">
        <f t="shared" si="5"/>
        <v>100.00000000000001</v>
      </c>
      <c r="AF43" s="91"/>
      <c r="AI43" s="89"/>
      <c r="AJ43" s="89"/>
      <c r="AK43" s="89"/>
    </row>
    <row r="44" spans="2:37" x14ac:dyDescent="0.25">
      <c r="B44" s="7" t="s">
        <v>75</v>
      </c>
      <c r="C44" s="79" t="s">
        <v>94</v>
      </c>
      <c r="D44" s="18">
        <v>1840</v>
      </c>
      <c r="E44" s="8">
        <v>1870</v>
      </c>
      <c r="F44" s="50">
        <v>41.363498591135652</v>
      </c>
      <c r="G44" s="41">
        <v>9.9081980363912212</v>
      </c>
      <c r="H44" s="64">
        <v>22.426760190323325</v>
      </c>
      <c r="I44" s="83">
        <v>0.75117160066664368</v>
      </c>
      <c r="J44" s="83"/>
      <c r="K44" s="83"/>
      <c r="L44" s="59"/>
      <c r="M44" s="83"/>
      <c r="N44" s="83"/>
      <c r="O44" s="64">
        <f t="shared" si="3"/>
        <v>0.75117160066664368</v>
      </c>
      <c r="P44" s="41"/>
      <c r="Q44" s="59"/>
      <c r="R44" s="59"/>
      <c r="S44" s="59"/>
      <c r="T44" s="59">
        <v>1.6252184159644805</v>
      </c>
      <c r="U44" s="64"/>
      <c r="V44" s="41">
        <v>2.2978635584550684</v>
      </c>
      <c r="W44" s="59">
        <v>2.1875857125996001</v>
      </c>
      <c r="X44" s="59">
        <v>3.9677384584003503</v>
      </c>
      <c r="Y44" s="59">
        <v>15.471965436063655</v>
      </c>
      <c r="Z44" s="59"/>
      <c r="AA44" s="59"/>
      <c r="AB44" s="59"/>
      <c r="AC44" s="79"/>
      <c r="AD44" s="64">
        <f t="shared" si="4"/>
        <v>23.925153165518672</v>
      </c>
      <c r="AE44" s="77">
        <f t="shared" si="5"/>
        <v>99.999999999999986</v>
      </c>
      <c r="AF44" s="91"/>
      <c r="AI44" s="89"/>
      <c r="AJ44" s="89"/>
      <c r="AK44" s="89"/>
    </row>
    <row r="45" spans="2:37" x14ac:dyDescent="0.25">
      <c r="B45" s="7" t="s">
        <v>75</v>
      </c>
      <c r="C45" s="79" t="s">
        <v>83</v>
      </c>
      <c r="D45" s="18">
        <v>2020</v>
      </c>
      <c r="E45" s="8">
        <v>2050</v>
      </c>
      <c r="F45" s="50">
        <v>41.081865274027294</v>
      </c>
      <c r="G45" s="41">
        <v>9.2405864879687911</v>
      </c>
      <c r="H45" s="64">
        <v>26.232998307511401</v>
      </c>
      <c r="I45" s="83">
        <v>1.1809689274968231</v>
      </c>
      <c r="J45" s="83"/>
      <c r="K45" s="83"/>
      <c r="L45" s="59"/>
      <c r="M45" s="83"/>
      <c r="N45" s="83"/>
      <c r="O45" s="64">
        <f t="shared" si="3"/>
        <v>1.1809689274968231</v>
      </c>
      <c r="P45" s="41"/>
      <c r="Q45" s="59"/>
      <c r="R45" s="59"/>
      <c r="S45" s="59"/>
      <c r="T45" s="59">
        <v>1.0731681125800121</v>
      </c>
      <c r="U45" s="64"/>
      <c r="V45" s="41">
        <v>2.3828643116480643</v>
      </c>
      <c r="W45" s="59">
        <v>2.0418318544729219</v>
      </c>
      <c r="X45" s="59">
        <v>4.6818533159158555</v>
      </c>
      <c r="Y45" s="59">
        <v>12.083863408378823</v>
      </c>
      <c r="Z45" s="59"/>
      <c r="AA45" s="59"/>
      <c r="AB45" s="59"/>
      <c r="AC45" s="79"/>
      <c r="AD45" s="64">
        <f t="shared" si="4"/>
        <v>21.190412890415665</v>
      </c>
      <c r="AE45" s="77">
        <f t="shared" si="5"/>
        <v>99.999999999999986</v>
      </c>
      <c r="AF45" s="91"/>
      <c r="AI45" s="89"/>
      <c r="AJ45" s="89"/>
      <c r="AK45" s="89"/>
    </row>
    <row r="46" spans="2:37" x14ac:dyDescent="0.25">
      <c r="B46" s="7" t="s">
        <v>75</v>
      </c>
      <c r="C46" s="79" t="s">
        <v>95</v>
      </c>
      <c r="D46" s="18">
        <v>2080</v>
      </c>
      <c r="E46" s="8">
        <v>2110</v>
      </c>
      <c r="F46" s="50">
        <v>41.710672162068732</v>
      </c>
      <c r="G46" s="41">
        <v>8.7345188787352654</v>
      </c>
      <c r="H46" s="64">
        <v>35.339343727352656</v>
      </c>
      <c r="I46" s="83">
        <v>0.50378475286684066</v>
      </c>
      <c r="J46" s="83"/>
      <c r="K46" s="83"/>
      <c r="L46" s="59"/>
      <c r="M46" s="83"/>
      <c r="N46" s="83"/>
      <c r="O46" s="64">
        <f t="shared" si="3"/>
        <v>0.50378475286684066</v>
      </c>
      <c r="P46" s="41"/>
      <c r="Q46" s="59"/>
      <c r="R46" s="59"/>
      <c r="S46" s="59"/>
      <c r="T46" s="59"/>
      <c r="U46" s="64"/>
      <c r="V46" s="41">
        <v>1.261610270755215</v>
      </c>
      <c r="W46" s="59">
        <v>1.6351755308364067</v>
      </c>
      <c r="X46" s="59">
        <v>3.4986521594139894</v>
      </c>
      <c r="Y46" s="59">
        <v>7.3162425179708928</v>
      </c>
      <c r="Z46" s="59"/>
      <c r="AA46" s="59"/>
      <c r="AB46" s="59"/>
      <c r="AC46" s="79"/>
      <c r="AD46" s="64">
        <f t="shared" si="4"/>
        <v>13.711680478976504</v>
      </c>
      <c r="AE46" s="77">
        <f t="shared" si="5"/>
        <v>100</v>
      </c>
      <c r="AF46" s="91"/>
      <c r="AI46" s="89"/>
      <c r="AJ46" s="89"/>
      <c r="AK46" s="89"/>
    </row>
    <row r="47" spans="2:37" x14ac:dyDescent="0.25">
      <c r="B47" s="7" t="s">
        <v>75</v>
      </c>
      <c r="C47" s="79" t="s">
        <v>84</v>
      </c>
      <c r="D47" s="18">
        <v>2200</v>
      </c>
      <c r="E47" s="8">
        <v>2230</v>
      </c>
      <c r="F47" s="50">
        <v>16.145314065465854</v>
      </c>
      <c r="G47" s="41">
        <v>3.3902193822409776</v>
      </c>
      <c r="H47" s="64">
        <v>36.727962575852715</v>
      </c>
      <c r="I47" s="83">
        <v>1.1041811466681535</v>
      </c>
      <c r="J47" s="83"/>
      <c r="K47" s="83"/>
      <c r="L47" s="59"/>
      <c r="M47" s="83"/>
      <c r="N47" s="83"/>
      <c r="O47" s="64">
        <f t="shared" si="3"/>
        <v>1.1041811466681535</v>
      </c>
      <c r="P47" s="41"/>
      <c r="Q47" s="59"/>
      <c r="R47" s="59"/>
      <c r="S47" s="59"/>
      <c r="T47" s="59">
        <v>1.3124258366099544</v>
      </c>
      <c r="U47" s="64"/>
      <c r="V47" s="41">
        <v>2.0930567242255549</v>
      </c>
      <c r="W47" s="59">
        <v>1.2269642866149808</v>
      </c>
      <c r="X47" s="59">
        <v>3.8411902429607561</v>
      </c>
      <c r="Y47" s="59">
        <v>34.158685739361047</v>
      </c>
      <c r="Z47" s="59"/>
      <c r="AA47" s="59"/>
      <c r="AB47" s="59"/>
      <c r="AC47" s="79"/>
      <c r="AD47" s="64">
        <f t="shared" si="4"/>
        <v>41.319896993162338</v>
      </c>
      <c r="AE47" s="77">
        <f t="shared" si="5"/>
        <v>99.999999999999986</v>
      </c>
      <c r="AF47" s="91"/>
      <c r="AI47" s="89"/>
      <c r="AJ47" s="89"/>
      <c r="AK47" s="89"/>
    </row>
    <row r="48" spans="2:37" x14ac:dyDescent="0.25">
      <c r="B48" s="7" t="s">
        <v>75</v>
      </c>
      <c r="C48" s="79" t="s">
        <v>85</v>
      </c>
      <c r="D48" s="18">
        <v>2470</v>
      </c>
      <c r="E48" s="8">
        <v>2500</v>
      </c>
      <c r="F48" s="50">
        <v>19.909044483309966</v>
      </c>
      <c r="G48" s="41">
        <v>8.5087578129851913</v>
      </c>
      <c r="H48" s="64">
        <v>15.624968992337292</v>
      </c>
      <c r="I48" s="83">
        <v>0.1663117161403167</v>
      </c>
      <c r="J48" s="83"/>
      <c r="K48" s="83"/>
      <c r="L48" s="59"/>
      <c r="M48" s="83"/>
      <c r="N48" s="83"/>
      <c r="O48" s="64">
        <f t="shared" si="3"/>
        <v>0.1663117161403167</v>
      </c>
      <c r="P48" s="41"/>
      <c r="Q48" s="59"/>
      <c r="R48" s="59"/>
      <c r="S48" s="59"/>
      <c r="T48" s="59"/>
      <c r="U48" s="64"/>
      <c r="V48" s="41">
        <v>17.866874437829541</v>
      </c>
      <c r="W48" s="59">
        <v>9.0671191031275473</v>
      </c>
      <c r="X48" s="59">
        <v>7.0031515003765001</v>
      </c>
      <c r="Y48" s="59">
        <v>21.853771953893641</v>
      </c>
      <c r="Z48" s="59"/>
      <c r="AA48" s="59"/>
      <c r="AB48" s="59"/>
      <c r="AC48" s="79"/>
      <c r="AD48" s="64">
        <f t="shared" si="4"/>
        <v>55.790916995227235</v>
      </c>
      <c r="AE48" s="77">
        <f t="shared" si="5"/>
        <v>100</v>
      </c>
      <c r="AF48" s="91"/>
      <c r="AI48" s="89"/>
      <c r="AJ48" s="89"/>
      <c r="AK48" s="89"/>
    </row>
    <row r="49" spans="2:37" x14ac:dyDescent="0.25">
      <c r="B49" s="7" t="s">
        <v>75</v>
      </c>
      <c r="C49" s="79" t="s">
        <v>86</v>
      </c>
      <c r="D49" s="18">
        <v>3010</v>
      </c>
      <c r="E49" s="8">
        <v>3040</v>
      </c>
      <c r="F49" s="50">
        <v>15.958425261831916</v>
      </c>
      <c r="G49" s="41">
        <v>2.4673477814843863</v>
      </c>
      <c r="H49" s="64">
        <v>44.54399267165563</v>
      </c>
      <c r="I49" s="83">
        <v>1.647743709852004</v>
      </c>
      <c r="J49" s="83"/>
      <c r="K49" s="83"/>
      <c r="L49" s="59"/>
      <c r="M49" s="83"/>
      <c r="N49" s="83"/>
      <c r="O49" s="64">
        <f t="shared" si="3"/>
        <v>1.647743709852004</v>
      </c>
      <c r="P49" s="41"/>
      <c r="Q49" s="59"/>
      <c r="R49" s="59"/>
      <c r="S49" s="59"/>
      <c r="T49" s="59">
        <v>1.1939533298660241</v>
      </c>
      <c r="U49" s="64"/>
      <c r="V49" s="41">
        <v>1.439217978164018</v>
      </c>
      <c r="W49" s="59">
        <v>2.1605581837394081</v>
      </c>
      <c r="X49" s="59">
        <v>3.194083623692987</v>
      </c>
      <c r="Y49" s="59">
        <v>27.394677459713616</v>
      </c>
      <c r="Z49" s="59"/>
      <c r="AA49" s="59"/>
      <c r="AB49" s="59"/>
      <c r="AC49" s="79"/>
      <c r="AD49" s="64">
        <f t="shared" si="4"/>
        <v>34.18853724531003</v>
      </c>
      <c r="AE49" s="77">
        <f t="shared" si="5"/>
        <v>99.999999999999986</v>
      </c>
      <c r="AF49" s="91"/>
      <c r="AI49" s="89"/>
      <c r="AJ49" s="89"/>
      <c r="AK49" s="89"/>
    </row>
    <row r="50" spans="2:37" x14ac:dyDescent="0.25">
      <c r="B50" s="7" t="s">
        <v>75</v>
      </c>
      <c r="C50" s="79" t="s">
        <v>96</v>
      </c>
      <c r="D50" s="18">
        <v>3400</v>
      </c>
      <c r="E50" s="8">
        <v>3430</v>
      </c>
      <c r="F50" s="50">
        <v>20.927189331848339</v>
      </c>
      <c r="G50" s="41">
        <v>9.6350373869986665</v>
      </c>
      <c r="H50" s="64">
        <v>40.52690045698386</v>
      </c>
      <c r="I50" s="83">
        <v>3.9929476539932027</v>
      </c>
      <c r="J50" s="83"/>
      <c r="K50" s="83"/>
      <c r="L50" s="59"/>
      <c r="M50" s="83"/>
      <c r="N50" s="83"/>
      <c r="O50" s="64">
        <f t="shared" si="3"/>
        <v>3.9929476539932027</v>
      </c>
      <c r="P50" s="41"/>
      <c r="Q50" s="59"/>
      <c r="R50" s="59">
        <v>0.41423712419824799</v>
      </c>
      <c r="S50" s="59"/>
      <c r="T50" s="59">
        <v>1.7215049317329787</v>
      </c>
      <c r="U50" s="64"/>
      <c r="V50" s="41">
        <v>1.3397091896205064</v>
      </c>
      <c r="W50" s="59">
        <v>1.6815660173167737</v>
      </c>
      <c r="X50" s="59">
        <v>1.7177045414984522</v>
      </c>
      <c r="Y50" s="59">
        <v>18.043203365808981</v>
      </c>
      <c r="Z50" s="59"/>
      <c r="AA50" s="59"/>
      <c r="AB50" s="59"/>
      <c r="AC50" s="79"/>
      <c r="AD50" s="64">
        <f t="shared" si="4"/>
        <v>22.782183114244713</v>
      </c>
      <c r="AE50" s="77">
        <f t="shared" si="5"/>
        <v>100.00000000000001</v>
      </c>
      <c r="AF50" s="91"/>
      <c r="AI50" s="89"/>
      <c r="AJ50" s="89"/>
      <c r="AK50" s="89"/>
    </row>
    <row r="51" spans="2:37" x14ac:dyDescent="0.25">
      <c r="B51" s="7" t="s">
        <v>75</v>
      </c>
      <c r="C51" s="79" t="s">
        <v>97</v>
      </c>
      <c r="D51" s="18">
        <v>3460</v>
      </c>
      <c r="E51" s="8">
        <v>3490</v>
      </c>
      <c r="F51" s="50">
        <v>35.148594914427115</v>
      </c>
      <c r="G51" s="41">
        <v>3.7308249829060252</v>
      </c>
      <c r="H51" s="64">
        <v>48.981618188122489</v>
      </c>
      <c r="I51" s="83">
        <v>1.8893668658820035</v>
      </c>
      <c r="J51" s="83"/>
      <c r="K51" s="83"/>
      <c r="L51" s="59"/>
      <c r="M51" s="83"/>
      <c r="N51" s="83"/>
      <c r="O51" s="64">
        <f t="shared" si="3"/>
        <v>1.8893668658820035</v>
      </c>
      <c r="P51" s="41"/>
      <c r="Q51" s="59"/>
      <c r="R51" s="59"/>
      <c r="S51" s="59"/>
      <c r="T51" s="59"/>
      <c r="U51" s="64"/>
      <c r="V51" s="41">
        <v>1.2944072884336801</v>
      </c>
      <c r="W51" s="59">
        <v>1.2244678232155692</v>
      </c>
      <c r="X51" s="59">
        <v>1.5085958311627896</v>
      </c>
      <c r="Y51" s="59">
        <v>6.2221241058503383</v>
      </c>
      <c r="Z51" s="59"/>
      <c r="AA51" s="59"/>
      <c r="AB51" s="59"/>
      <c r="AC51" s="79"/>
      <c r="AD51" s="64">
        <f t="shared" si="4"/>
        <v>10.249595048662378</v>
      </c>
      <c r="AE51" s="77">
        <f t="shared" si="5"/>
        <v>100</v>
      </c>
      <c r="AF51" s="91"/>
      <c r="AI51" s="89"/>
      <c r="AJ51" s="89"/>
      <c r="AK51" s="89"/>
    </row>
    <row r="52" spans="2:37" x14ac:dyDescent="0.25">
      <c r="B52" s="7" t="s">
        <v>75</v>
      </c>
      <c r="C52" s="79" t="s">
        <v>87</v>
      </c>
      <c r="D52" s="18">
        <v>3550</v>
      </c>
      <c r="E52" s="8">
        <v>3580</v>
      </c>
      <c r="F52" s="50">
        <v>39.69512863129264</v>
      </c>
      <c r="G52" s="41">
        <v>6.4067230552822139</v>
      </c>
      <c r="H52" s="64">
        <v>44.486451094703497</v>
      </c>
      <c r="I52" s="83">
        <v>0.30696539809668366</v>
      </c>
      <c r="J52" s="83"/>
      <c r="K52" s="83"/>
      <c r="L52" s="59"/>
      <c r="M52" s="83"/>
      <c r="N52" s="83"/>
      <c r="O52" s="64">
        <f t="shared" si="3"/>
        <v>0.30696539809668366</v>
      </c>
      <c r="P52" s="41"/>
      <c r="Q52" s="59"/>
      <c r="R52" s="59"/>
      <c r="S52" s="59"/>
      <c r="T52" s="59"/>
      <c r="U52" s="64"/>
      <c r="V52" s="41">
        <v>2.7495263940882411</v>
      </c>
      <c r="W52" s="59">
        <v>2.0403638315869168</v>
      </c>
      <c r="X52" s="59">
        <v>1.7548095874811578</v>
      </c>
      <c r="Y52" s="59">
        <v>2.5600320074686462</v>
      </c>
      <c r="Z52" s="59"/>
      <c r="AA52" s="59"/>
      <c r="AB52" s="59"/>
      <c r="AC52" s="79"/>
      <c r="AD52" s="64">
        <f t="shared" si="4"/>
        <v>9.1047318206249628</v>
      </c>
      <c r="AE52" s="77">
        <f t="shared" si="5"/>
        <v>100</v>
      </c>
      <c r="AF52" s="91"/>
      <c r="AI52" s="89"/>
      <c r="AJ52" s="89"/>
      <c r="AK52" s="89"/>
    </row>
    <row r="53" spans="2:37" x14ac:dyDescent="0.25">
      <c r="B53" s="7" t="s">
        <v>75</v>
      </c>
      <c r="C53" s="79" t="s">
        <v>98</v>
      </c>
      <c r="D53" s="18">
        <v>3670</v>
      </c>
      <c r="E53" s="8">
        <v>3700</v>
      </c>
      <c r="F53" s="50">
        <v>27.785603307296221</v>
      </c>
      <c r="G53" s="41">
        <v>4.7491535956239703</v>
      </c>
      <c r="H53" s="64">
        <v>37.538915506233067</v>
      </c>
      <c r="I53" s="83">
        <v>1.3839616667287973</v>
      </c>
      <c r="J53" s="83"/>
      <c r="K53" s="83"/>
      <c r="L53" s="59"/>
      <c r="M53" s="83"/>
      <c r="N53" s="83"/>
      <c r="O53" s="64">
        <f t="shared" si="3"/>
        <v>1.3839616667287973</v>
      </c>
      <c r="P53" s="41"/>
      <c r="Q53" s="59"/>
      <c r="R53" s="59"/>
      <c r="S53" s="59"/>
      <c r="T53" s="59"/>
      <c r="U53" s="64"/>
      <c r="V53" s="41">
        <v>4.5600409710116523</v>
      </c>
      <c r="W53" s="59">
        <v>4.4715919004532374</v>
      </c>
      <c r="X53" s="59">
        <v>2.9418241844822366</v>
      </c>
      <c r="Y53" s="59">
        <v>16.568908868170837</v>
      </c>
      <c r="Z53" s="59"/>
      <c r="AA53" s="59"/>
      <c r="AB53" s="59"/>
      <c r="AC53" s="79"/>
      <c r="AD53" s="64">
        <f t="shared" si="4"/>
        <v>28.542365924117963</v>
      </c>
      <c r="AE53" s="77">
        <f t="shared" si="5"/>
        <v>100</v>
      </c>
      <c r="AF53" s="91"/>
      <c r="AI53" s="89"/>
      <c r="AJ53" s="89"/>
      <c r="AK53" s="89"/>
    </row>
    <row r="54" spans="2:37" x14ac:dyDescent="0.25">
      <c r="B54" s="7" t="s">
        <v>75</v>
      </c>
      <c r="C54" s="79" t="s">
        <v>88</v>
      </c>
      <c r="D54" s="18">
        <v>3970</v>
      </c>
      <c r="E54" s="8">
        <v>4000</v>
      </c>
      <c r="F54" s="50">
        <v>31.11823716858299</v>
      </c>
      <c r="G54" s="41">
        <v>5.2854980523902872</v>
      </c>
      <c r="H54" s="64">
        <v>40.968916927808777</v>
      </c>
      <c r="I54" s="83">
        <v>1.4313420866143673</v>
      </c>
      <c r="J54" s="83"/>
      <c r="K54" s="83"/>
      <c r="L54" s="59"/>
      <c r="M54" s="83"/>
      <c r="N54" s="83"/>
      <c r="O54" s="64">
        <f t="shared" si="3"/>
        <v>1.4313420866143673</v>
      </c>
      <c r="P54" s="41"/>
      <c r="Q54" s="59"/>
      <c r="R54" s="59"/>
      <c r="S54" s="59"/>
      <c r="T54" s="59"/>
      <c r="U54" s="64"/>
      <c r="V54" s="41">
        <v>3.7054347420207141</v>
      </c>
      <c r="W54" s="59">
        <v>3.6068665272083411</v>
      </c>
      <c r="X54" s="59">
        <v>1.4639341966335448</v>
      </c>
      <c r="Y54" s="59">
        <v>12.419770298740973</v>
      </c>
      <c r="Z54" s="59"/>
      <c r="AA54" s="59"/>
      <c r="AB54" s="59"/>
      <c r="AC54" s="79"/>
      <c r="AD54" s="64">
        <f t="shared" si="4"/>
        <v>21.196005764603573</v>
      </c>
      <c r="AE54" s="77">
        <f t="shared" si="5"/>
        <v>100</v>
      </c>
      <c r="AF54" s="91"/>
      <c r="AI54" s="89"/>
      <c r="AJ54" s="89"/>
      <c r="AK54" s="89"/>
    </row>
    <row r="55" spans="2:37" x14ac:dyDescent="0.25">
      <c r="B55" s="7" t="s">
        <v>75</v>
      </c>
      <c r="C55" s="79" t="s">
        <v>99</v>
      </c>
      <c r="D55" s="18">
        <v>6490</v>
      </c>
      <c r="E55" s="8">
        <v>6520</v>
      </c>
      <c r="F55" s="50">
        <v>22.353630287321145</v>
      </c>
      <c r="G55" s="41">
        <v>5.5201864002796608</v>
      </c>
      <c r="H55" s="64">
        <v>28.958939834470911</v>
      </c>
      <c r="I55" s="83">
        <v>1.4572477309077747</v>
      </c>
      <c r="J55" s="83"/>
      <c r="K55" s="83"/>
      <c r="L55" s="59"/>
      <c r="M55" s="83"/>
      <c r="N55" s="83"/>
      <c r="O55" s="64">
        <f t="shared" si="3"/>
        <v>1.4572477309077747</v>
      </c>
      <c r="P55" s="41"/>
      <c r="Q55" s="59"/>
      <c r="R55" s="59"/>
      <c r="S55" s="59"/>
      <c r="T55" s="59">
        <v>1.2821887502467755</v>
      </c>
      <c r="U55" s="64"/>
      <c r="V55" s="41">
        <v>4.3119415891375885</v>
      </c>
      <c r="W55" s="59">
        <v>4.4743966043094385</v>
      </c>
      <c r="X55" s="59">
        <v>3.0325348671005092</v>
      </c>
      <c r="Y55" s="59">
        <v>28.608933936226205</v>
      </c>
      <c r="Z55" s="59"/>
      <c r="AA55" s="59"/>
      <c r="AB55" s="59"/>
      <c r="AC55" s="79"/>
      <c r="AD55" s="64">
        <f t="shared" si="4"/>
        <v>40.427806996773739</v>
      </c>
      <c r="AE55" s="77">
        <f t="shared" si="5"/>
        <v>100</v>
      </c>
      <c r="AF55" s="91"/>
      <c r="AI55" s="89"/>
      <c r="AJ55" s="89"/>
      <c r="AK55" s="89"/>
    </row>
    <row r="56" spans="2:37" x14ac:dyDescent="0.25">
      <c r="B56" s="7" t="s">
        <v>75</v>
      </c>
      <c r="C56" s="79" t="s">
        <v>100</v>
      </c>
      <c r="D56" s="18">
        <v>6550</v>
      </c>
      <c r="E56" s="8">
        <v>6580</v>
      </c>
      <c r="F56" s="50">
        <v>17.663405048138646</v>
      </c>
      <c r="G56" s="41">
        <v>7.396340191663846</v>
      </c>
      <c r="H56" s="64">
        <v>29.404941119979533</v>
      </c>
      <c r="I56" s="83">
        <v>4.119612426253326</v>
      </c>
      <c r="J56" s="83"/>
      <c r="K56" s="83"/>
      <c r="L56" s="59"/>
      <c r="M56" s="83"/>
      <c r="N56" s="83"/>
      <c r="O56" s="64">
        <f t="shared" si="3"/>
        <v>4.119612426253326</v>
      </c>
      <c r="P56" s="41"/>
      <c r="Q56" s="59"/>
      <c r="R56" s="59">
        <v>0.90854082642793899</v>
      </c>
      <c r="S56" s="59"/>
      <c r="T56" s="59">
        <v>1.0307808648927888</v>
      </c>
      <c r="U56" s="64"/>
      <c r="V56" s="41">
        <v>4.2293833449826383</v>
      </c>
      <c r="W56" s="59">
        <v>3.4787714953985645</v>
      </c>
      <c r="X56" s="59">
        <v>2.2292801605344357</v>
      </c>
      <c r="Y56" s="59">
        <v>29.538944521728283</v>
      </c>
      <c r="Z56" s="59"/>
      <c r="AA56" s="59"/>
      <c r="AB56" s="59"/>
      <c r="AC56" s="79"/>
      <c r="AD56" s="64">
        <f t="shared" si="4"/>
        <v>39.476379522643924</v>
      </c>
      <c r="AE56" s="77">
        <f t="shared" si="5"/>
        <v>100</v>
      </c>
      <c r="AF56" s="91"/>
      <c r="AI56" s="89"/>
      <c r="AJ56" s="89"/>
      <c r="AK56" s="89"/>
    </row>
    <row r="57" spans="2:37" x14ac:dyDescent="0.25">
      <c r="B57" s="7" t="s">
        <v>75</v>
      </c>
      <c r="C57" s="79" t="s">
        <v>101</v>
      </c>
      <c r="D57" s="18">
        <v>11860</v>
      </c>
      <c r="E57" s="8">
        <v>11890</v>
      </c>
      <c r="F57" s="50">
        <v>16.060087056942624</v>
      </c>
      <c r="G57" s="41">
        <v>5.2601788898009616</v>
      </c>
      <c r="H57" s="64">
        <v>36.303526288288481</v>
      </c>
      <c r="I57" s="83">
        <v>3.6368346297135554</v>
      </c>
      <c r="J57" s="83"/>
      <c r="K57" s="83"/>
      <c r="L57" s="59"/>
      <c r="M57" s="83"/>
      <c r="N57" s="83"/>
      <c r="O57" s="64">
        <f t="shared" si="3"/>
        <v>3.6368346297135554</v>
      </c>
      <c r="P57" s="41"/>
      <c r="Q57" s="59"/>
      <c r="R57" s="59">
        <v>2.3887068218226024</v>
      </c>
      <c r="S57" s="59"/>
      <c r="T57" s="59">
        <v>5.3453579229596704</v>
      </c>
      <c r="U57" s="64"/>
      <c r="V57" s="41">
        <v>2.3383885006055105</v>
      </c>
      <c r="W57" s="59">
        <v>1.9603507716674955</v>
      </c>
      <c r="X57" s="59">
        <v>2.5136624282981566</v>
      </c>
      <c r="Y57" s="59">
        <v>24.192906689900958</v>
      </c>
      <c r="Z57" s="59"/>
      <c r="AA57" s="59"/>
      <c r="AB57" s="59"/>
      <c r="AC57" s="79"/>
      <c r="AD57" s="64">
        <f t="shared" si="4"/>
        <v>31.005308390472123</v>
      </c>
      <c r="AE57" s="77">
        <f t="shared" si="5"/>
        <v>100</v>
      </c>
      <c r="AF57" s="91"/>
      <c r="AI57" s="107"/>
      <c r="AJ57" s="107"/>
      <c r="AK57" s="107"/>
    </row>
    <row r="58" spans="2:37" ht="15.75" thickBot="1" x14ac:dyDescent="0.3">
      <c r="B58" s="42" t="s">
        <v>75</v>
      </c>
      <c r="C58" s="80" t="s">
        <v>102</v>
      </c>
      <c r="D58" s="43">
        <v>12160</v>
      </c>
      <c r="E58" s="44">
        <v>12190</v>
      </c>
      <c r="F58" s="51">
        <v>18.47213327189063</v>
      </c>
      <c r="G58" s="45">
        <v>4.329709391843636</v>
      </c>
      <c r="H58" s="65">
        <v>33.124128909606029</v>
      </c>
      <c r="I58" s="84">
        <v>1.938982863718167</v>
      </c>
      <c r="J58" s="84"/>
      <c r="K58" s="84"/>
      <c r="L58" s="60"/>
      <c r="M58" s="84"/>
      <c r="N58" s="84"/>
      <c r="O58" s="64">
        <f t="shared" si="3"/>
        <v>1.938982863718167</v>
      </c>
      <c r="P58" s="45"/>
      <c r="Q58" s="60"/>
      <c r="R58" s="60">
        <v>1.6766461361368241</v>
      </c>
      <c r="S58" s="60"/>
      <c r="T58" s="60">
        <v>5.2797853958947805</v>
      </c>
      <c r="U58" s="65"/>
      <c r="V58" s="45">
        <v>3.7565382993692684</v>
      </c>
      <c r="W58" s="60">
        <v>3.3679308890896889</v>
      </c>
      <c r="X58" s="60">
        <v>4.5048236368494008</v>
      </c>
      <c r="Y58" s="60">
        <v>23.549321205601562</v>
      </c>
      <c r="Z58" s="60"/>
      <c r="AA58" s="60"/>
      <c r="AB58" s="60"/>
      <c r="AC58" s="80"/>
      <c r="AD58" s="65">
        <f t="shared" si="4"/>
        <v>35.17861403090992</v>
      </c>
      <c r="AE58" s="78">
        <f t="shared" si="5"/>
        <v>99.999999999999972</v>
      </c>
      <c r="AF58" s="92"/>
      <c r="AI58" s="89"/>
      <c r="AJ58" s="89"/>
      <c r="AK58" s="89"/>
    </row>
    <row r="59" spans="2:37" x14ac:dyDescent="0.25">
      <c r="B59" s="66"/>
      <c r="C59" s="66"/>
      <c r="D59" s="67"/>
      <c r="E59" s="67"/>
      <c r="F59" s="56"/>
      <c r="G59" s="56"/>
      <c r="H59" s="56"/>
      <c r="I59" s="56"/>
      <c r="J59" s="56"/>
      <c r="K59" s="56"/>
      <c r="L59" s="56"/>
      <c r="M59" s="56"/>
      <c r="N59" s="56"/>
      <c r="O59" s="108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68"/>
    </row>
    <row r="60" spans="2:37" x14ac:dyDescent="0.25">
      <c r="B60" s="71" t="s">
        <v>54</v>
      </c>
      <c r="C60" s="66"/>
      <c r="D60" s="67"/>
      <c r="E60" s="67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68"/>
    </row>
    <row r="61" spans="2:37" x14ac:dyDescent="0.25">
      <c r="B61" s="71" t="s">
        <v>53</v>
      </c>
      <c r="C61" s="66"/>
      <c r="D61" s="67"/>
      <c r="E61" s="67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68"/>
    </row>
    <row r="62" spans="2:37" x14ac:dyDescent="0.25">
      <c r="B62" s="71" t="s">
        <v>64</v>
      </c>
      <c r="C62" s="66"/>
      <c r="D62" s="67"/>
      <c r="E62" s="67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68"/>
    </row>
  </sheetData>
  <mergeCells count="7">
    <mergeCell ref="B35:E35"/>
    <mergeCell ref="AI38:AK38"/>
    <mergeCell ref="B1:AF1"/>
    <mergeCell ref="B10:E10"/>
    <mergeCell ref="F10:AF10"/>
    <mergeCell ref="AI13:AK13"/>
    <mergeCell ref="F35:AF35"/>
  </mergeCells>
  <phoneticPr fontId="20" type="noConversion"/>
  <pageMargins left="0.25" right="0.25" top="0.75" bottom="0.75" header="0.3" footer="0.3"/>
  <pageSetup scale="31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N10"/>
  <sheetViews>
    <sheetView showGridLines="0" view="pageBreakPreview" zoomScale="60" zoomScaleNormal="60" workbookViewId="0">
      <selection activeCell="E7" sqref="E7"/>
    </sheetView>
  </sheetViews>
  <sheetFormatPr defaultRowHeight="12.75" x14ac:dyDescent="0.2"/>
  <cols>
    <col min="1" max="1" width="2.7109375" style="54" customWidth="1"/>
    <col min="2" max="3" width="9.140625" style="54"/>
    <col min="4" max="4" width="9.140625" style="54" customWidth="1"/>
    <col min="5" max="10" width="9.140625" style="54"/>
    <col min="11" max="11" width="2.7109375" style="54" customWidth="1"/>
    <col min="12" max="20" width="9.140625" style="54"/>
    <col min="21" max="21" width="2.7109375" style="54" customWidth="1"/>
    <col min="22" max="30" width="9.140625" style="54"/>
    <col min="31" max="31" width="2.7109375" style="54" customWidth="1"/>
    <col min="32" max="40" width="9.140625" style="54"/>
    <col min="41" max="41" width="2.7109375" style="54" customWidth="1"/>
    <col min="42" max="16384" width="9.140625" style="54"/>
  </cols>
  <sheetData>
    <row r="1" spans="2:40" ht="55.5" customHeight="1" x14ac:dyDescent="0.2">
      <c r="B1" s="116" t="s">
        <v>18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</row>
    <row r="2" spans="2:40" ht="15" x14ac:dyDescent="0.25">
      <c r="B2" s="3" t="s">
        <v>13</v>
      </c>
      <c r="C2"/>
      <c r="D2"/>
    </row>
    <row r="3" spans="2:40" ht="15" x14ac:dyDescent="0.25">
      <c r="B3" t="s">
        <v>1</v>
      </c>
      <c r="C3"/>
      <c r="E3" s="4" t="str">
        <f>Data!D3</f>
        <v>Hilcorp Energy</v>
      </c>
    </row>
    <row r="4" spans="2:40" ht="15" x14ac:dyDescent="0.25">
      <c r="B4" t="s">
        <v>66</v>
      </c>
      <c r="C4"/>
      <c r="E4" s="4" t="str">
        <f>Data!D4</f>
        <v>COST Cook Inlet 1 DST07</v>
      </c>
    </row>
    <row r="5" spans="2:40" ht="15" x14ac:dyDescent="0.25">
      <c r="B5" t="s">
        <v>6</v>
      </c>
      <c r="C5"/>
      <c r="E5" s="4" t="str">
        <f>Data!D5</f>
        <v>Alaska</v>
      </c>
    </row>
    <row r="6" spans="2:40" ht="15" x14ac:dyDescent="0.25">
      <c r="B6" t="s">
        <v>7</v>
      </c>
      <c r="C6"/>
      <c r="E6" s="4" t="str">
        <f>Data!D6</f>
        <v>55-220-00001</v>
      </c>
    </row>
    <row r="7" spans="2:40" ht="15" x14ac:dyDescent="0.25">
      <c r="B7" t="s">
        <v>8</v>
      </c>
      <c r="C7"/>
      <c r="E7" s="4">
        <f>Data!D7</f>
        <v>28164</v>
      </c>
    </row>
    <row r="8" spans="2:40" ht="15" x14ac:dyDescent="0.25">
      <c r="B8" t="s">
        <v>9</v>
      </c>
      <c r="C8"/>
      <c r="E8" s="4">
        <f>Data!D8</f>
        <v>44210</v>
      </c>
    </row>
    <row r="10" spans="2:40" ht="15.75" x14ac:dyDescent="0.25">
      <c r="B10" s="55" t="s">
        <v>55</v>
      </c>
      <c r="C10" s="52"/>
      <c r="D10" s="53"/>
      <c r="L10" s="55" t="s">
        <v>56</v>
      </c>
      <c r="M10" s="52"/>
      <c r="N10" s="53"/>
      <c r="V10" s="55" t="s">
        <v>57</v>
      </c>
      <c r="W10" s="52"/>
      <c r="X10" s="53"/>
      <c r="AF10" s="55" t="s">
        <v>58</v>
      </c>
      <c r="AG10" s="52"/>
      <c r="AH10" s="53"/>
    </row>
  </sheetData>
  <mergeCells count="1">
    <mergeCell ref="B1:AN1"/>
  </mergeCells>
  <pageMargins left="0.7" right="0.7" top="0.75" bottom="0.75" header="0.3" footer="0.3"/>
  <pageSetup scale="2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E407BEA616C34192F05E19503E49B8" ma:contentTypeVersion="13" ma:contentTypeDescription="Create a new document." ma:contentTypeScope="" ma:versionID="c5648105d9ef8c7e0634a923a4e1c155">
  <xsd:schema xmlns:xsd="http://www.w3.org/2001/XMLSchema" xmlns:xs="http://www.w3.org/2001/XMLSchema" xmlns:p="http://schemas.microsoft.com/office/2006/metadata/properties" xmlns:ns3="aab2f83d-f27a-44d0-9ede-44cd48e5b870" xmlns:ns4="66844fd1-74e9-40ef-81a0-bdb826355769" targetNamespace="http://schemas.microsoft.com/office/2006/metadata/properties" ma:root="true" ma:fieldsID="fcb5847da0f8eeb6da27ad783e642e82" ns3:_="" ns4:_="">
    <xsd:import namespace="aab2f83d-f27a-44d0-9ede-44cd48e5b870"/>
    <xsd:import namespace="66844fd1-74e9-40ef-81a0-bdb82635576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b2f83d-f27a-44d0-9ede-44cd48e5b8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44fd1-74e9-40ef-81a0-bdb82635576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1BF91F-B642-460D-98A8-7A20B5B7D36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9854F2-8DA5-4492-B9D6-6A9931223E07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aab2f83d-f27a-44d0-9ede-44cd48e5b870"/>
    <ds:schemaRef ds:uri="http://purl.org/dc/terms/"/>
    <ds:schemaRef ds:uri="http://schemas.microsoft.com/office/infopath/2007/PartnerControls"/>
    <ds:schemaRef ds:uri="66844fd1-74e9-40ef-81a0-bdb826355769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73E6164-9866-4522-B5A0-B2370772AF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b2f83d-f27a-44d0-9ede-44cd48e5b870"/>
    <ds:schemaRef ds:uri="66844fd1-74e9-40ef-81a0-bdb8263557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Cover</vt:lpstr>
      <vt:lpstr>Procedure</vt:lpstr>
      <vt:lpstr>Data</vt:lpstr>
      <vt:lpstr>Plots</vt:lpstr>
      <vt:lpstr>Cover!Print_Area</vt:lpstr>
      <vt:lpstr>Data!Print_Area</vt:lpstr>
      <vt:lpstr>Plots!Print_Area</vt:lpstr>
      <vt:lpstr>Procedure!Print_Area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Greene</dc:creator>
  <cp:lastModifiedBy>James Greene</cp:lastModifiedBy>
  <cp:lastPrinted>2019-11-13T22:24:15Z</cp:lastPrinted>
  <dcterms:created xsi:type="dcterms:W3CDTF">2019-09-19T16:38:09Z</dcterms:created>
  <dcterms:modified xsi:type="dcterms:W3CDTF">2021-01-14T22:06:13Z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0x010100E7E407BEA616C34192F05E19503E49B8</vt:lpwstr>
  </property>
</Properties>
</file>